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rya\OneDrive\Рабочий стол\"/>
    </mc:Choice>
  </mc:AlternateContent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REESTR_MO!$A$2:$D$136</definedName>
    <definedName name="LIST_OKOPF_DATA">LIST_OKOPF!$B$3:$B$99</definedName>
    <definedName name="LIST_ORG_EE_DATA">REESTR_ORG!$DR$3:$EI$89</definedName>
    <definedName name="LIST_ORG_EE_HEADER">REESTR_ORG!$DQ$1:$EI$1</definedName>
    <definedName name="LIST_ORG_SOURCE_ON_SECTION_EE_ISSUE">Титульный!$H$112</definedName>
    <definedName name="LIST_SUBSIDIARY_DATA">LIST_SUBSIDIARY!$B$3:$C$3</definedName>
    <definedName name="LIST_SUBSIDIARY_HEADER">LIST_SUBSIDIARY!$A$1:$C$1</definedName>
    <definedName name="LOGIN">TECHSHEET!$I$1</definedName>
    <definedName name="MO">Титульный!$H$39</definedName>
    <definedName name="MO_END_DATE">TECHSHEET!$G$14</definedName>
    <definedName name="MO_LIST_1">REESTR_MO!$B$2:$B$8</definedName>
    <definedName name="MO_LIST_10">REESTR_MO!$B$44:$B$56</definedName>
    <definedName name="MO_LIST_11">REESTR_MO!$B$57:$B$65</definedName>
    <definedName name="MO_LIST_12">REESTR_MO!$B$66:$B$72</definedName>
    <definedName name="MO_LIST_13">REESTR_MO!$B$73:$B$80</definedName>
    <definedName name="MO_LIST_14">REESTR_MO!$B$81:$B$86</definedName>
    <definedName name="MO_LIST_15">REESTR_MO!$B$87:$B$92</definedName>
    <definedName name="MO_LIST_16">REESTR_MO!$B$93:$B$99</definedName>
    <definedName name="MO_LIST_17">REESTR_MO!$B$100:$B$104</definedName>
    <definedName name="MO_LIST_18">REESTR_MO!$B$105:$B$124</definedName>
    <definedName name="MO_LIST_19">REESTR_MO!$B$125:$B$129</definedName>
    <definedName name="MO_LIST_2">REESTR_MO!$B$9:$B$16</definedName>
    <definedName name="MO_LIST_20">REESTR_MO!$B$130:$B$136</definedName>
    <definedName name="MO_LIST_3">REESTR_MO!$B$17:$B$23</definedName>
    <definedName name="MO_LIST_4">REESTR_MO!$B$24:$B$33</definedName>
    <definedName name="MO_LIST_5">REESTR_MO!$B$34:$B$34</definedName>
    <definedName name="MO_LIST_6">REESTR_MO!$B$35:$B$35</definedName>
    <definedName name="MO_LIST_7">REESTR_MO!$B$36:$B$36</definedName>
    <definedName name="MO_LIST_8">REESTR_MO!$B$37:$B$37</definedName>
    <definedName name="MO_LIST_9">REESTR_MO!$B$38:$B$43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REESTR_MO!$E$2:$E$21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REESTR_MO!$C$2:$D$136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Титульный!$H$6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организациями'!$E$31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организациями'!$E$51</definedName>
    <definedName name="SECTION_EE_ISSUE_ENR_OUTCOME_ADJACENT_NET_START_ROW">'Отпуск ЭЭ сет организациями'!$E$45</definedName>
    <definedName name="SECTION_EE_ISSUE_IMPORT_TAG_AREA">'Отпуск ЭЭ сет организациями'!$H$3:$T$3</definedName>
    <definedName name="SECTION_EE_ISSUE_NUMERIC_AREA">'Отпуск ЭЭ сет организациями'!$H$14:$L$166</definedName>
    <definedName name="SECTION_EE_ISSUE_PWR_INCOME_ADJACENT_NET_ADD_HL">'Отпуск ЭЭ сет организациями'!$E$78</definedName>
    <definedName name="SECTION_EE_ISSUE_PWR_INCOME_ADJACENT_NET_START_ROW">'Отпуск ЭЭ сет организациями'!$E$71</definedName>
    <definedName name="SECTION_EE_ISSUE_PWR_INCOME_GEN_ADD_HL">'Отпуск ЭЭ сет организациями'!$E$66</definedName>
    <definedName name="SECTION_EE_ISSUE_PWR_INCOME_GEN_START_ROW">'Отпуск ЭЭ сет организациями'!$E$65</definedName>
    <definedName name="SECTION_EE_ISSUE_PWR_INCOME_NON_NET_ADD_HL">'Отпуск ЭЭ сет организациями'!$E$69</definedName>
    <definedName name="SECTION_EE_ISSUE_PWR_INCOME_NON_NET_START_ROW">'Отпуск ЭЭ сет организациями'!$E$68</definedName>
    <definedName name="SECTION_EE_ISSUE_PWR_OUTCOME_ADJACENT_NET_ADD_HL">'Отпуск ЭЭ сет организациями'!$E$98</definedName>
    <definedName name="SECTION_EE_ISSUE_PWR_OUTCOME_ADJACENT_NET_START_ROW">'Отпуск ЭЭ сет организациями'!$E$92</definedName>
    <definedName name="SECTION_EE_ISSUE_ROW_CODE_AREA">'Отпуск ЭЭ сет организациями'!$G$14:$G$166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DICTIONARIES!$C$3:$C$40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G14" i="4"/>
  <c r="G13" i="4"/>
  <c r="G9" i="4"/>
  <c r="G2" i="4"/>
  <c r="G10" i="4" s="1"/>
  <c r="H166" i="3"/>
  <c r="H165" i="3"/>
  <c r="L164" i="3"/>
  <c r="L162" i="3" s="1"/>
  <c r="K164" i="3"/>
  <c r="J164" i="3"/>
  <c r="H164" i="3" s="1"/>
  <c r="I164" i="3"/>
  <c r="H163" i="3"/>
  <c r="K162" i="3"/>
  <c r="J162" i="3"/>
  <c r="H162" i="3" s="1"/>
  <c r="I162" i="3"/>
  <c r="H161" i="3"/>
  <c r="H160" i="3"/>
  <c r="H159" i="3"/>
  <c r="L158" i="3"/>
  <c r="K158" i="3"/>
  <c r="J158" i="3"/>
  <c r="H158" i="3" s="1"/>
  <c r="I158" i="3"/>
  <c r="H157" i="3"/>
  <c r="H156" i="3"/>
  <c r="L155" i="3"/>
  <c r="L153" i="3" s="1"/>
  <c r="L152" i="3" s="1"/>
  <c r="K155" i="3"/>
  <c r="K153" i="3" s="1"/>
  <c r="K152" i="3" s="1"/>
  <c r="J155" i="3"/>
  <c r="J153" i="3" s="1"/>
  <c r="J152" i="3" s="1"/>
  <c r="I155" i="3"/>
  <c r="H155" i="3" s="1"/>
  <c r="H154" i="3"/>
  <c r="H151" i="3"/>
  <c r="H150" i="3"/>
  <c r="H149" i="3"/>
  <c r="L148" i="3"/>
  <c r="L146" i="3" s="1"/>
  <c r="K148" i="3"/>
  <c r="J148" i="3"/>
  <c r="H148" i="3" s="1"/>
  <c r="I148" i="3"/>
  <c r="H147" i="3"/>
  <c r="K146" i="3"/>
  <c r="J146" i="3"/>
  <c r="I146" i="3"/>
  <c r="H144" i="3"/>
  <c r="H143" i="3"/>
  <c r="L142" i="3"/>
  <c r="L140" i="3" s="1"/>
  <c r="K142" i="3"/>
  <c r="K140" i="3" s="1"/>
  <c r="J142" i="3"/>
  <c r="J140" i="3" s="1"/>
  <c r="I142" i="3"/>
  <c r="H142" i="3" s="1"/>
  <c r="H141" i="3"/>
  <c r="H139" i="3"/>
  <c r="H138" i="3"/>
  <c r="H137" i="3"/>
  <c r="L136" i="3"/>
  <c r="K136" i="3"/>
  <c r="J136" i="3"/>
  <c r="I136" i="3"/>
  <c r="H136" i="3"/>
  <c r="H135" i="3"/>
  <c r="H134" i="3"/>
  <c r="H133" i="3"/>
  <c r="H132" i="3"/>
  <c r="H131" i="3"/>
  <c r="H130" i="3"/>
  <c r="L129" i="3"/>
  <c r="K129" i="3"/>
  <c r="K122" i="3" s="1"/>
  <c r="K120" i="3" s="1"/>
  <c r="K119" i="3" s="1"/>
  <c r="J129" i="3"/>
  <c r="H129" i="3" s="1"/>
  <c r="I129" i="3"/>
  <c r="H128" i="3"/>
  <c r="H127" i="3"/>
  <c r="L126" i="3"/>
  <c r="K126" i="3"/>
  <c r="J126" i="3"/>
  <c r="I126" i="3"/>
  <c r="H126" i="3" s="1"/>
  <c r="H125" i="3"/>
  <c r="H124" i="3"/>
  <c r="L123" i="3"/>
  <c r="L122" i="3" s="1"/>
  <c r="L120" i="3" s="1"/>
  <c r="L119" i="3" s="1"/>
  <c r="K123" i="3"/>
  <c r="J123" i="3"/>
  <c r="J122" i="3" s="1"/>
  <c r="J120" i="3" s="1"/>
  <c r="J119" i="3" s="1"/>
  <c r="I123" i="3"/>
  <c r="I122" i="3" s="1"/>
  <c r="H123" i="3"/>
  <c r="H121" i="3"/>
  <c r="H118" i="3"/>
  <c r="H117" i="3"/>
  <c r="H116" i="3"/>
  <c r="L115" i="3"/>
  <c r="K115" i="3"/>
  <c r="K113" i="3" s="1"/>
  <c r="J115" i="3"/>
  <c r="J113" i="3" s="1"/>
  <c r="I115" i="3"/>
  <c r="I113" i="3" s="1"/>
  <c r="H115" i="3"/>
  <c r="H114" i="3"/>
  <c r="L113" i="3"/>
  <c r="H111" i="3"/>
  <c r="H110" i="3"/>
  <c r="H109" i="3"/>
  <c r="L106" i="3"/>
  <c r="K106" i="3"/>
  <c r="J106" i="3"/>
  <c r="I106" i="3"/>
  <c r="H106" i="3" s="1"/>
  <c r="H105" i="3"/>
  <c r="H104" i="3"/>
  <c r="H103" i="3"/>
  <c r="H102" i="3"/>
  <c r="H101" i="3"/>
  <c r="H100" i="3"/>
  <c r="H99" i="3"/>
  <c r="H97" i="3"/>
  <c r="D97" i="3"/>
  <c r="H96" i="3"/>
  <c r="D96" i="3"/>
  <c r="H95" i="3"/>
  <c r="D95" i="3"/>
  <c r="H94" i="3"/>
  <c r="D94" i="3"/>
  <c r="H93" i="3"/>
  <c r="D93" i="3"/>
  <c r="L91" i="3"/>
  <c r="K91" i="3"/>
  <c r="J91" i="3"/>
  <c r="J85" i="3" s="1"/>
  <c r="I91" i="3"/>
  <c r="H91" i="3" s="1"/>
  <c r="H90" i="3"/>
  <c r="H89" i="3"/>
  <c r="H88" i="3"/>
  <c r="H87" i="3"/>
  <c r="H86" i="3"/>
  <c r="L85" i="3"/>
  <c r="K85" i="3"/>
  <c r="H84" i="3"/>
  <c r="H83" i="3"/>
  <c r="H82" i="3"/>
  <c r="H81" i="3"/>
  <c r="H80" i="3"/>
  <c r="L79" i="3"/>
  <c r="K79" i="3"/>
  <c r="H79" i="3" s="1"/>
  <c r="J79" i="3"/>
  <c r="I79" i="3"/>
  <c r="H77" i="3"/>
  <c r="D77" i="3"/>
  <c r="H76" i="3"/>
  <c r="D76" i="3"/>
  <c r="H75" i="3"/>
  <c r="D75" i="3"/>
  <c r="H74" i="3"/>
  <c r="D74" i="3"/>
  <c r="H73" i="3"/>
  <c r="D73" i="3"/>
  <c r="H72" i="3"/>
  <c r="D72" i="3"/>
  <c r="L70" i="3"/>
  <c r="H70" i="3" s="1"/>
  <c r="K70" i="3"/>
  <c r="J70" i="3"/>
  <c r="I70" i="3"/>
  <c r="L67" i="3"/>
  <c r="L62" i="3" s="1"/>
  <c r="L107" i="3" s="1"/>
  <c r="K67" i="3"/>
  <c r="J67" i="3"/>
  <c r="I67" i="3"/>
  <c r="H67" i="3" s="1"/>
  <c r="L64" i="3"/>
  <c r="K64" i="3"/>
  <c r="K62" i="3" s="1"/>
  <c r="K107" i="3" s="1"/>
  <c r="J64" i="3"/>
  <c r="J62" i="3" s="1"/>
  <c r="J107" i="3" s="1"/>
  <c r="I64" i="3"/>
  <c r="I62" i="3" s="1"/>
  <c r="H64" i="3"/>
  <c r="H63" i="3"/>
  <c r="L59" i="3"/>
  <c r="K59" i="3"/>
  <c r="J59" i="3"/>
  <c r="I59" i="3"/>
  <c r="H59" i="3"/>
  <c r="H58" i="3"/>
  <c r="H57" i="3"/>
  <c r="H56" i="3"/>
  <c r="H55" i="3"/>
  <c r="H54" i="3"/>
  <c r="H53" i="3"/>
  <c r="H52" i="3"/>
  <c r="H50" i="3"/>
  <c r="D50" i="3"/>
  <c r="H49" i="3"/>
  <c r="D49" i="3"/>
  <c r="H48" i="3"/>
  <c r="D48" i="3"/>
  <c r="H47" i="3"/>
  <c r="D47" i="3"/>
  <c r="H46" i="3"/>
  <c r="D46" i="3"/>
  <c r="L44" i="3"/>
  <c r="L38" i="3" s="1"/>
  <c r="H38" i="3" s="1"/>
  <c r="K44" i="3"/>
  <c r="J44" i="3"/>
  <c r="I44" i="3"/>
  <c r="H43" i="3"/>
  <c r="H42" i="3"/>
  <c r="H41" i="3"/>
  <c r="H40" i="3"/>
  <c r="H39" i="3"/>
  <c r="K38" i="3"/>
  <c r="J38" i="3"/>
  <c r="I38" i="3"/>
  <c r="H37" i="3"/>
  <c r="H36" i="3"/>
  <c r="H35" i="3"/>
  <c r="H34" i="3"/>
  <c r="H33" i="3"/>
  <c r="L32" i="3"/>
  <c r="K32" i="3"/>
  <c r="J32" i="3"/>
  <c r="H32" i="3" s="1"/>
  <c r="I32" i="3"/>
  <c r="H30" i="3"/>
  <c r="D30" i="3"/>
  <c r="H29" i="3"/>
  <c r="D29" i="3"/>
  <c r="H28" i="3"/>
  <c r="D28" i="3"/>
  <c r="H27" i="3"/>
  <c r="D27" i="3"/>
  <c r="H26" i="3"/>
  <c r="D26" i="3"/>
  <c r="H25" i="3"/>
  <c r="D25" i="3"/>
  <c r="L23" i="3"/>
  <c r="K23" i="3"/>
  <c r="J23" i="3"/>
  <c r="I23" i="3"/>
  <c r="H23" i="3" s="1"/>
  <c r="L20" i="3"/>
  <c r="K20" i="3"/>
  <c r="J20" i="3"/>
  <c r="J15" i="3" s="1"/>
  <c r="J60" i="3" s="1"/>
  <c r="I20" i="3"/>
  <c r="I15" i="3" s="1"/>
  <c r="H20" i="3"/>
  <c r="L17" i="3"/>
  <c r="K17" i="3"/>
  <c r="H17" i="3" s="1"/>
  <c r="J17" i="3"/>
  <c r="I17" i="3"/>
  <c r="H16" i="3"/>
  <c r="L15" i="3"/>
  <c r="L60" i="3" s="1"/>
  <c r="K15" i="3"/>
  <c r="K60" i="3" s="1"/>
  <c r="D9" i="3"/>
  <c r="H85" i="2"/>
  <c r="H80" i="2"/>
  <c r="P29" i="2"/>
  <c r="E8" i="2"/>
  <c r="H146" i="3" l="1"/>
  <c r="I60" i="3"/>
  <c r="H60" i="3" s="1"/>
  <c r="H15" i="3"/>
  <c r="H113" i="3"/>
  <c r="H62" i="3"/>
  <c r="I120" i="3"/>
  <c r="H122" i="3"/>
  <c r="I140" i="3"/>
  <c r="H140" i="3" s="1"/>
  <c r="I153" i="3"/>
  <c r="H44" i="3"/>
  <c r="G5" i="4"/>
  <c r="G6" i="4"/>
  <c r="I85" i="3"/>
  <c r="H85" i="3" s="1"/>
  <c r="I119" i="3" l="1"/>
  <c r="H119" i="3" s="1"/>
  <c r="H120" i="3"/>
  <c r="I107" i="3"/>
  <c r="H107" i="3" s="1"/>
  <c r="I152" i="3"/>
  <c r="H152" i="3" s="1"/>
  <c r="H153" i="3"/>
</calcChain>
</file>

<file path=xl/comments1.xml><?xml version="1.0" encoding="utf-8"?>
<comments xmlns="http://schemas.openxmlformats.org/spreadsheetml/2006/main">
  <authors>
    <author>Author</author>
  </authors>
  <commentList>
    <comment ref="H78" authorId="0" shapeId="0">
      <text/>
    </comment>
  </commentList>
</comments>
</file>

<file path=xl/sharedStrings.xml><?xml version="1.0" encoding="utf-8"?>
<sst xmlns="http://schemas.openxmlformats.org/spreadsheetml/2006/main" count="2892" uniqueCount="1438">
  <si>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</si>
  <si>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</si>
  <si>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</si>
  <si>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</si>
  <si>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</si>
  <si>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</si>
  <si>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</si>
  <si>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</si>
  <si>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</si>
  <si>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</si>
  <si>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</si>
  <si>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</si>
  <si>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</si>
  <si>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</si>
  <si>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</si>
  <si>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</si>
  <si>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</si>
  <si>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</si>
  <si>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Томская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</si>
  <si>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</si>
  <si>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</si>
  <si>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</si>
  <si>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</si>
  <si>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</si>
  <si>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</si>
  <si>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</si>
  <si>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</si>
  <si>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</si>
  <si>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</si>
  <si>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</si>
  <si>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</si>
  <si>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</si>
  <si>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</si>
  <si>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«Томские электрические сети»</t>
  </si>
  <si>
    <t>org</t>
  </si>
  <si>
    <t>ИНН</t>
  </si>
  <si>
    <t>7017380970</t>
  </si>
  <si>
    <t>inn</t>
  </si>
  <si>
    <t>КПП</t>
  </si>
  <si>
    <t>701701001</t>
  </si>
  <si>
    <t>kpp</t>
  </si>
  <si>
    <t>ОГРН</t>
  </si>
  <si>
    <t>1157017012448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</si>
  <si>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</si>
  <si>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</si>
  <si>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</si>
  <si>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</si>
  <si>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</si>
  <si>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</si>
  <si>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</si>
  <si>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</si>
  <si>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</si>
  <si>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</si>
  <si>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</si>
  <si>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</si>
  <si>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</si>
  <si>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28829645</t>
  </si>
  <si>
    <t>ОКПО - Общероссийский Классификатор Предприятий и Организаций</t>
  </si>
  <si>
    <t>okpo</t>
  </si>
  <si>
    <t>ОКАТО</t>
  </si>
  <si>
    <t>69401000000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</si>
  <si>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</si>
  <si>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</si>
  <si>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</si>
  <si>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"Город Томск"</t>
  </si>
  <si>
    <t>mr</t>
  </si>
  <si>
    <t>Муниципальное образование</t>
  </si>
  <si>
    <t>mo</t>
  </si>
  <si>
    <t>ОКТМО</t>
  </si>
  <si>
    <t>69701000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</si>
  <si>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</si>
  <si>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</si>
  <si>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</si>
  <si>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</si>
  <si>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</si>
  <si>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</si>
  <si>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</si>
  <si>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</si>
  <si>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</si>
  <si>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</si>
  <si>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</si>
  <si>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</si>
  <si>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634050, г. Томск, ул. Мусы Джалиля, 28 А</t>
  </si>
  <si>
    <t>addressLegal</t>
  </si>
  <si>
    <t>Почтовый</t>
  </si>
  <si>
    <t>addressPost</t>
  </si>
  <si>
    <t>Руководитель</t>
  </si>
  <si>
    <t>ФИО</t>
  </si>
  <si>
    <t>Рыбин Алексей Павлович</t>
  </si>
  <si>
    <t>nameCEO</t>
  </si>
  <si>
    <t>Контактный телефон</t>
  </si>
  <si>
    <t>(3822) 90-61-31</t>
  </si>
  <si>
    <t>phoneCEO</t>
  </si>
  <si>
    <t>Главный бухгалтер</t>
  </si>
  <si>
    <t>Клюева Наталья Дмитриевна</t>
  </si>
  <si>
    <t>nameAccountant</t>
  </si>
  <si>
    <t>(3822)90-61-28</t>
  </si>
  <si>
    <t>phoneAccountant</t>
  </si>
  <si>
    <t>Должностное лицо, ответственное за составление формы</t>
  </si>
  <si>
    <t>Кузьмин Александр Юрьевич</t>
  </si>
  <si>
    <t>nameReporting</t>
  </si>
  <si>
    <t>Должность</t>
  </si>
  <si>
    <t>инженер</t>
  </si>
  <si>
    <t>positionReporting</t>
  </si>
  <si>
    <t>phoneReporting</t>
  </si>
  <si>
    <t>e-mail</t>
  </si>
  <si>
    <t>tes012016@mail.ru</t>
  </si>
  <si>
    <t>emailReporting</t>
  </si>
  <si>
    <t>Дата последнего обновления реестра организаций: 04.03.2024, 15:58:06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</si>
  <si>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</si>
  <si>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</si>
  <si>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</si>
  <si>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</si>
  <si>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</si>
  <si>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</si>
  <si>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</si>
  <si>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</si>
  <si>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</si>
  <si>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</si>
  <si>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</si>
  <si>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</si>
  <si>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</si>
  <si>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</si>
  <si>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</si>
  <si>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</si>
  <si>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</si>
  <si>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</si>
  <si>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</si>
  <si>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</si>
  <si>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</si>
  <si>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</si>
  <si>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</si>
  <si>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</si>
  <si>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</si>
  <si>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</si>
  <si>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</si>
  <si>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</si>
  <si>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</si>
  <si>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</si>
  <si>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</si>
  <si>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</si>
  <si>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</si>
  <si>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</si>
  <si>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</si>
  <si>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</si>
  <si>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</si>
  <si>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</si>
  <si>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</si>
  <si>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</si>
  <si>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</si>
  <si>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</si>
  <si>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</si>
  <si>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</si>
  <si>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</si>
  <si>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</si>
  <si>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</si>
  <si>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</si>
  <si>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</si>
  <si>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</si>
  <si>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</si>
  <si>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</si>
  <si>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</si>
  <si>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</si>
  <si>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</si>
  <si>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</si>
  <si>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</si>
  <si>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</si>
  <si>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</si>
  <si>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</si>
  <si>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</si>
  <si>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</si>
  <si>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"ТРК"</t>
  </si>
  <si>
    <t>1057000127931</t>
  </si>
  <si>
    <t>7017114672</t>
  </si>
  <si>
    <t>701750001</t>
  </si>
  <si>
    <t>RST_ORG</t>
  </si>
  <si>
    <t>DYNAMIC.ENR.INCOME.ADJACENT.NET</t>
  </si>
  <si>
    <t>ООО "Горсети"</t>
  </si>
  <si>
    <t>2</t>
  </si>
  <si>
    <t>1037000158513</t>
  </si>
  <si>
    <t>7017081040</t>
  </si>
  <si>
    <t>ООО "ИнвестГрадСтрой"</t>
  </si>
  <si>
    <t>3</t>
  </si>
  <si>
    <t>1074205010351</t>
  </si>
  <si>
    <t>4205130008</t>
  </si>
  <si>
    <t>Западно-Сибирская дирекция по энергообеспечению-Трансэнерго, филиала ОАО "РЖД"</t>
  </si>
  <si>
    <t>4</t>
  </si>
  <si>
    <t>1037739877295</t>
  </si>
  <si>
    <t>7708503727</t>
  </si>
  <si>
    <t>540745012</t>
  </si>
  <si>
    <t>ООО "Сибирская электросеть"</t>
  </si>
  <si>
    <t>5</t>
  </si>
  <si>
    <t>1167031059800</t>
  </si>
  <si>
    <t>7017401564</t>
  </si>
  <si>
    <t>ООО "Электросети"</t>
  </si>
  <si>
    <t>6</t>
  </si>
  <si>
    <t>1127024000399</t>
  </si>
  <si>
    <t>7024035693</t>
  </si>
  <si>
    <t>702401001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</si>
  <si>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</si>
  <si>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</si>
  <si>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</si>
  <si>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</si>
  <si>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</si>
  <si>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</si>
  <si>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</si>
  <si>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</si>
  <si>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</si>
  <si>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</si>
  <si>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</si>
  <si>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</si>
  <si>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</si>
  <si>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</si>
  <si>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</si>
  <si>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</si>
  <si>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</si>
  <si>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</si>
  <si>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</si>
  <si>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</si>
  <si>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</si>
  <si>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</si>
  <si>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</si>
  <si>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</si>
  <si>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</si>
  <si>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</si>
  <si>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</si>
  <si>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</si>
  <si>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</si>
  <si>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</si>
  <si>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</si>
  <si>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</si>
  <si>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</si>
  <si>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</si>
  <si>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</si>
  <si>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</si>
  <si>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</si>
  <si>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</si>
  <si>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</si>
  <si>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</si>
  <si>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</si>
  <si>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</si>
  <si>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</si>
  <si>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</si>
  <si>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</si>
  <si>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</si>
  <si>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</si>
  <si>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</si>
  <si>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</si>
  <si>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</si>
  <si>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</si>
  <si>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</si>
  <si>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</si>
  <si>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</si>
  <si>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</si>
  <si>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</si>
  <si>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</si>
  <si>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</si>
  <si>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</si>
  <si>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</si>
  <si>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</si>
  <si>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</si>
  <si>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</si>
  <si>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</si>
  <si>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</si>
  <si>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</si>
  <si>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</si>
  <si>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</si>
  <si>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</si>
  <si>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</si>
  <si>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</si>
  <si>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</si>
  <si>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</si>
  <si>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</si>
  <si>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</si>
  <si>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</si>
  <si>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</si>
  <si>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</si>
  <si>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</si>
  <si>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</si>
  <si>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</si>
  <si>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</si>
  <si>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</si>
  <si>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</si>
  <si>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</si>
  <si>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</si>
  <si>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</si>
  <si>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</si>
  <si>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</si>
  <si>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</si>
  <si>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</si>
  <si>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</si>
  <si>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</si>
  <si>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</si>
  <si>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</si>
  <si>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</si>
  <si>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</si>
  <si>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</si>
  <si>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</si>
  <si>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</si>
  <si>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</si>
  <si>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</si>
  <si>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</si>
  <si>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</si>
  <si>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</si>
  <si>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</si>
  <si>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</si>
  <si>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</si>
  <si>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</si>
  <si>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</si>
  <si>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</si>
  <si>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</si>
  <si>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</si>
  <si>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</si>
  <si>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</si>
  <si>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</si>
  <si>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</si>
  <si>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</si>
  <si>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</si>
  <si>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</si>
  <si>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</si>
  <si>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</si>
  <si>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</si>
  <si>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</si>
  <si>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</si>
  <si>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</si>
  <si>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</si>
  <si>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</si>
  <si>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</si>
  <si>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</si>
  <si>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</si>
  <si>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</si>
  <si>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</si>
  <si>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</si>
  <si>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</si>
  <si>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</si>
  <si>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</si>
  <si>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</si>
  <si>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</si>
  <si>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</si>
  <si>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</si>
  <si>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</si>
  <si>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</si>
  <si>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</si>
  <si>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</si>
  <si>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</si>
  <si>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</si>
  <si>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</si>
  <si>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</si>
  <si>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</si>
  <si>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</si>
  <si>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</si>
  <si>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</si>
  <si>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</si>
  <si>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</si>
  <si>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</si>
  <si>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</si>
  <si>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</si>
  <si>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</si>
  <si>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</si>
  <si>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</si>
  <si>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</si>
  <si>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</si>
  <si>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</si>
  <si>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</si>
  <si>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</si>
  <si>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</si>
  <si>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</si>
  <si>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</si>
  <si>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</si>
  <si>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</si>
  <si>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</si>
  <si>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</si>
  <si>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</si>
  <si>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</si>
  <si>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</si>
  <si>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</si>
  <si>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</si>
  <si>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</si>
  <si>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</si>
  <si>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</si>
  <si>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</si>
  <si>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</si>
  <si>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</si>
  <si>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</si>
  <si>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</si>
  <si>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</si>
  <si>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</si>
  <si>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</si>
  <si>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</si>
  <si>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</si>
  <si>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</si>
  <si>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</si>
  <si>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</si>
  <si>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</si>
  <si>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</si>
  <si>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</si>
  <si>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</si>
  <si>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</si>
  <si>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</si>
  <si>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</si>
  <si>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</si>
  <si>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</si>
  <si>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</si>
  <si>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</si>
  <si>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</si>
  <si>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</si>
  <si>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</si>
  <si>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</si>
  <si>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</si>
  <si>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</si>
  <si>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</si>
  <si>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</si>
  <si>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</si>
  <si>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</si>
  <si>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</si>
  <si>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</si>
  <si>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</si>
  <si>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</si>
  <si>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</si>
  <si>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</si>
  <si>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</si>
  <si>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</si>
  <si>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</si>
  <si>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</si>
  <si>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</si>
  <si>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</si>
  <si>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</si>
  <si>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</si>
  <si>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</si>
  <si>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</si>
  <si>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</si>
  <si>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</si>
  <si>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</si>
  <si>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</si>
  <si>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</si>
  <si>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</si>
  <si>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</si>
  <si>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</si>
  <si>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</si>
  <si>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</si>
  <si>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</si>
  <si>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</si>
  <si>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</si>
  <si>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</si>
  <si>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</si>
  <si>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</si>
  <si>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</si>
  <si>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</si>
  <si>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</si>
  <si>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</si>
  <si>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</si>
  <si>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</si>
  <si>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</si>
  <si>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</si>
  <si>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</si>
  <si>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</si>
  <si>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</si>
  <si>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</si>
  <si>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</si>
  <si>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</si>
  <si>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</si>
  <si>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</si>
  <si>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</si>
  <si>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</si>
  <si>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</si>
  <si>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</si>
  <si>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</si>
  <si>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</si>
  <si>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</si>
  <si>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</si>
  <si>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</si>
  <si>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</si>
  <si>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</si>
  <si>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tes012016</t>
  </si>
  <si>
    <t>LOGIN</t>
  </si>
  <si>
    <t>MONTH_LIST</t>
  </si>
  <si>
    <t>YEAR_LIST</t>
  </si>
  <si>
    <t>Амурская область</t>
  </si>
  <si>
    <t>RU28</t>
  </si>
  <si>
    <t>Да</t>
  </si>
  <si>
    <t>5E79D2338A0219F1404E4F6244EC0052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</si>
  <si>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</si>
  <si>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</si>
  <si>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</si>
  <si>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</si>
  <si>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</si>
  <si>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</si>
  <si>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</si>
  <si>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</si>
  <si>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</si>
  <si>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</si>
  <si>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</si>
  <si>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</si>
  <si>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lxMfdhRJZtDZVxmlDkRnRVuxyqjLkuzjjbnOhJwULvtfdXpMJzHbDhAjowqOcRtJ78i140i7i49, 194i226i26i8D4776133D6E1C6D5349A0BF98882AFCB05dMARd2409t20t22t724047000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</si>
  <si>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</si>
  <si>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</si>
  <si>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</si>
  <si>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</si>
  <si>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</si>
  <si>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</si>
  <si>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</si>
  <si>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</si>
  <si>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</si>
  <si>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</si>
  <si>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</si>
  <si>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</si>
  <si>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</si>
  <si>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</si>
  <si>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</si>
  <si>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</si>
  <si>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</si>
  <si>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</si>
  <si>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</si>
  <si>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</si>
  <si>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</si>
  <si>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</si>
  <si>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</si>
  <si>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</si>
  <si>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</si>
  <si>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</si>
  <si>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</si>
  <si>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</si>
  <si>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</si>
  <si>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</si>
  <si>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</si>
  <si>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</si>
  <si>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</si>
  <si>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</si>
  <si>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</si>
  <si>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</si>
  <si>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</si>
  <si>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</si>
  <si>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</si>
  <si>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</si>
  <si>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</si>
  <si>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</si>
  <si>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</si>
  <si>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</si>
  <si>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</si>
  <si>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</si>
  <si>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</si>
  <si>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</si>
  <si>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</si>
  <si>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</si>
  <si>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</si>
  <si>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</si>
  <si>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</si>
  <si>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</si>
  <si>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</si>
  <si>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</si>
  <si>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</si>
  <si>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</si>
  <si>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</si>
  <si>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</si>
  <si>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</si>
  <si>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</si>
  <si>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</si>
  <si>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</si>
  <si>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</si>
  <si>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</si>
  <si>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</si>
  <si>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</si>
  <si>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</si>
  <si>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</si>
  <si>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</si>
  <si>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</si>
  <si>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</si>
  <si>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</si>
  <si>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</si>
  <si>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</si>
  <si>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</si>
  <si>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</si>
  <si>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</si>
  <si>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</si>
  <si>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</si>
  <si>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</si>
  <si>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</si>
  <si>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</si>
  <si>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</si>
  <si>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</si>
  <si>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</si>
  <si>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</si>
  <si>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</si>
  <si>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</si>
  <si>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</si>
  <si>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</si>
  <si>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</si>
  <si>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</si>
  <si>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</si>
  <si>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</si>
  <si>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</si>
  <si>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</si>
  <si>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</si>
  <si>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</si>
  <si>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</si>
  <si>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</si>
  <si>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</si>
  <si>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</si>
  <si>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</si>
  <si>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</si>
  <si>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</si>
  <si>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</si>
  <si>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</si>
  <si>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</si>
  <si>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</si>
  <si>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</si>
  <si>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</si>
  <si>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</si>
  <si>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</si>
  <si>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</si>
  <si>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</si>
  <si>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</si>
  <si>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</si>
  <si>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</si>
  <si>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</si>
  <si>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</si>
  <si>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</si>
  <si>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</si>
  <si>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</si>
  <si>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</si>
  <si>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</si>
  <si>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</si>
  <si>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</si>
  <si>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</si>
  <si>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</si>
  <si>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</si>
  <si>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</si>
  <si>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</si>
  <si>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</si>
  <si>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</si>
  <si>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</si>
  <si>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</si>
  <si>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</si>
  <si>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</si>
  <si>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</si>
  <si>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</si>
  <si>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</si>
  <si>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</si>
  <si>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</si>
  <si>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</si>
  <si>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</si>
  <si>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</si>
  <si>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</si>
  <si>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</si>
  <si>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</si>
  <si>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</si>
  <si>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</si>
  <si>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</si>
  <si>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</si>
  <si>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</si>
  <si>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</si>
  <si>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</si>
  <si>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</si>
  <si>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</si>
  <si>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</si>
  <si>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</si>
  <si>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</si>
  <si>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</si>
  <si>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</si>
  <si>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</si>
  <si>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</si>
  <si>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</si>
  <si>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</si>
  <si>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</si>
  <si>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</si>
  <si>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</si>
  <si>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</si>
  <si>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</si>
  <si>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</si>
  <si>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</si>
  <si>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</si>
  <si>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</si>
  <si>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</si>
  <si>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</si>
  <si>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</si>
  <si>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</si>
  <si>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</si>
  <si>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</si>
  <si>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</si>
  <si>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</si>
  <si>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</si>
  <si>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</si>
  <si>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</si>
  <si>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</si>
  <si>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</si>
  <si>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</si>
  <si>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</si>
  <si>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</si>
  <si>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</si>
  <si>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</si>
  <si>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</si>
  <si>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</si>
  <si>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</si>
  <si>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</si>
  <si>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</si>
  <si>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</si>
  <si>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</si>
  <si>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</si>
  <si>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</si>
  <si>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DIC_NAME</t>
  </si>
  <si>
    <t>DIC_VALUE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</si>
  <si>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</si>
  <si>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</si>
  <si>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</si>
  <si>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</si>
  <si>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</si>
  <si>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</si>
  <si>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</si>
  <si>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</si>
  <si>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</si>
  <si>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</si>
  <si>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</si>
  <si>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</si>
  <si>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</si>
  <si>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</si>
  <si>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</si>
  <si>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</si>
  <si>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</si>
  <si>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</si>
  <si>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</si>
  <si>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</si>
  <si>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</si>
  <si>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</si>
  <si>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</si>
  <si>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</si>
  <si>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</si>
  <si>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</si>
  <si>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</si>
  <si>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</si>
  <si>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</si>
  <si>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</si>
  <si>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</si>
  <si>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</si>
  <si>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</si>
  <si>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</si>
  <si>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</si>
  <si>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</si>
  <si>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</si>
  <si>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</si>
  <si>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</si>
  <si>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</si>
  <si>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</si>
  <si>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</si>
  <si>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</si>
  <si>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</si>
  <si>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</si>
  <si>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</si>
  <si>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</si>
  <si>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</si>
  <si>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</si>
  <si>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</si>
  <si>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</si>
  <si>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</si>
  <si>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</si>
  <si>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</si>
  <si>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</si>
  <si>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</si>
  <si>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</si>
  <si>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</si>
  <si>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</si>
  <si>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</si>
  <si>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</si>
  <si>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</si>
  <si>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</si>
  <si>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</si>
  <si>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</si>
  <si>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</si>
  <si>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</si>
  <si>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</si>
  <si>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</si>
  <si>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"Газпром добыча Томск"</t>
  </si>
  <si>
    <t>7019035722</t>
  </si>
  <si>
    <t>1027000905140</t>
  </si>
  <si>
    <t>/Электроэнергетика/Передача ЭЭ/РСО :: /Электроэнергетика/Производство ЭЭ/Некомбинированная выработка</t>
  </si>
  <si>
    <t>Y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</si>
  <si>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</si>
  <si>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</si>
  <si>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</si>
  <si>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</si>
  <si>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</si>
  <si>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АО "ЕЭСнК"</t>
  </si>
  <si>
    <t>7727232575</t>
  </si>
  <si>
    <t>997650001</t>
  </si>
  <si>
    <t>1027727016350</t>
  </si>
  <si>
    <t>АО "Мосэнергосбыт"</t>
  </si>
  <si>
    <t>7736520080</t>
  </si>
  <si>
    <t>1057746557329</t>
  </si>
  <si>
    <t>АО "Особые экономические зоны"</t>
  </si>
  <si>
    <t>7703591134</t>
  </si>
  <si>
    <t>770301001</t>
  </si>
  <si>
    <t>1067746539519</t>
  </si>
  <si>
    <t>/Электроэнергетика/Передача ЭЭ/РСО</t>
  </si>
  <si>
    <t>АО "СХК"</t>
  </si>
  <si>
    <t>7024029499</t>
  </si>
  <si>
    <t>1087024001965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</si>
  <si>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</si>
  <si>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"Сибкабель"</t>
  </si>
  <si>
    <t>7020012261</t>
  </si>
  <si>
    <t>702001001</t>
  </si>
  <si>
    <t>1027000860072</t>
  </si>
  <si>
    <t>АО "Сибурэнергоменеджмент"</t>
  </si>
  <si>
    <t>7727276526</t>
  </si>
  <si>
    <t>366301001</t>
  </si>
  <si>
    <t>1063667286858</t>
  </si>
  <si>
    <t>АО "ТомскРТС"</t>
  </si>
  <si>
    <t>7017351521</t>
  </si>
  <si>
    <t>1145543013880</t>
  </si>
  <si>
    <t>/Электроэнергетика/Производство ЭЭ/Комбинированная выработка</t>
  </si>
  <si>
    <t>АО "Томская генерация"</t>
  </si>
  <si>
    <t>7017373959</t>
  </si>
  <si>
    <t>1155543012240</t>
  </si>
  <si>
    <t>АО "Томскэнергобаланс"</t>
  </si>
  <si>
    <t>7017234955</t>
  </si>
  <si>
    <t>1097017004369</t>
  </si>
  <si>
    <t>АО "Томскэнергосбыт"</t>
  </si>
  <si>
    <t>7017114680</t>
  </si>
  <si>
    <t>1057000128184</t>
  </si>
  <si>
    <t>/Электроэнергетика/Сбыт ЭЭ/ГП</t>
  </si>
  <si>
    <t>АО "Томскэнергосбыт" (север)</t>
  </si>
  <si>
    <t>7017114880</t>
  </si>
  <si>
    <t>АО "Энерго Сервис"</t>
  </si>
  <si>
    <t>7022014560</t>
  </si>
  <si>
    <t>702201001</t>
  </si>
  <si>
    <t>1067022002607</t>
  </si>
  <si>
    <t>АО "Энергосервисная компания Сибири"</t>
  </si>
  <si>
    <t>5501231424</t>
  </si>
  <si>
    <t>246301001</t>
  </si>
  <si>
    <t>1115543004280</t>
  </si>
  <si>
    <t>/Электроэнергетика/Сбыт ЭЭ/Нерегулируемый сбыт :: /Электроэнергетика/Производство ЭЭ/Некомбинированная выработка</t>
  </si>
  <si>
    <t>N</t>
  </si>
  <si>
    <t>АО "ЮТЭК"</t>
  </si>
  <si>
    <t>8601022317</t>
  </si>
  <si>
    <t>862450001</t>
  </si>
  <si>
    <t>1048600001141</t>
  </si>
  <si>
    <t>АО «Газпромэнергосбыт»</t>
  </si>
  <si>
    <t>АО «РИР» Филиал в г. Северске</t>
  </si>
  <si>
    <t>7706757331</t>
  </si>
  <si>
    <t>702443001</t>
  </si>
  <si>
    <t>1117746439480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</si>
  <si>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</si>
  <si>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</si>
  <si>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</si>
  <si>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</si>
  <si>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ИП Суханов О.Н.</t>
  </si>
  <si>
    <t>543310909351</t>
  </si>
  <si>
    <t>отсутствует</t>
  </si>
  <si>
    <t>311547611700293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</si>
  <si>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</si>
  <si>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МУП "Батуринское ЖКХ"</t>
  </si>
  <si>
    <t>7002011530</t>
  </si>
  <si>
    <t>700201001</t>
  </si>
  <si>
    <t>1057005452140</t>
  </si>
  <si>
    <t>МУП "Дальсервис"</t>
  </si>
  <si>
    <t>7007012657</t>
  </si>
  <si>
    <t>700701001</t>
  </si>
  <si>
    <t>1167031074748</t>
  </si>
  <si>
    <t>МУП "ЖКХ Васюган"</t>
  </si>
  <si>
    <t>7006009267</t>
  </si>
  <si>
    <t>700601001</t>
  </si>
  <si>
    <t>1177031061734</t>
  </si>
  <si>
    <t>МУП "ЖКХ Киевское" муниципального образования "Толпаровское сельское поселение"</t>
  </si>
  <si>
    <t>7006006178</t>
  </si>
  <si>
    <t>1057000426119</t>
  </si>
  <si>
    <t>МУП "ЖКХ Молодежный" муниципального образования "Среднетымское сельское поселение"</t>
  </si>
  <si>
    <t>7006006160</t>
  </si>
  <si>
    <t>1057000426086</t>
  </si>
  <si>
    <t>МУП "ЖКХ Сосновское" муниципального образования "Сосновское сельское поселение"</t>
  </si>
  <si>
    <t>7006006153</t>
  </si>
  <si>
    <t>1057000426097</t>
  </si>
  <si>
    <t>МУП "ЖКХ Тымское" муниципального образования "Тымское сельское поселение"</t>
  </si>
  <si>
    <t>7006006298</t>
  </si>
  <si>
    <t>1057000430354</t>
  </si>
  <si>
    <t>МУП "ЖКХ" с.Назино</t>
  </si>
  <si>
    <t>7022014842</t>
  </si>
  <si>
    <t>1067022006512</t>
  </si>
  <si>
    <t>МУП "Катайгинское"</t>
  </si>
  <si>
    <t>7004007987</t>
  </si>
  <si>
    <t>700401001</t>
  </si>
  <si>
    <t>1187031069356</t>
  </si>
  <si>
    <t>МУП "Комсервис" Александровского района Томской области</t>
  </si>
  <si>
    <t>7022014874</t>
  </si>
  <si>
    <t>1067022006545</t>
  </si>
  <si>
    <t>МУП "Комсервис" Лукашкин-Ярского сельского поселения Александровского района Томской области</t>
  </si>
  <si>
    <t>7022014835</t>
  </si>
  <si>
    <t>1067022006523</t>
  </si>
  <si>
    <t>МУП "Лисица"</t>
  </si>
  <si>
    <t>7004004182</t>
  </si>
  <si>
    <t>1027003553576</t>
  </si>
  <si>
    <t>МУП "Нарымское ЖКХ"</t>
  </si>
  <si>
    <t>7011003207</t>
  </si>
  <si>
    <t>701101001</t>
  </si>
  <si>
    <t>1037000422249</t>
  </si>
  <si>
    <t>МУП "Новониколаевское ЖКХ"</t>
  </si>
  <si>
    <t>7002011787</t>
  </si>
  <si>
    <t>1067025010106</t>
  </si>
  <si>
    <t>МУП "Степановское"</t>
  </si>
  <si>
    <t>7004007610</t>
  </si>
  <si>
    <t>1157028000326</t>
  </si>
  <si>
    <t>МУП "Теплоэнергоснаб" муниципального образования Новоюгинское сельское поселение</t>
  </si>
  <si>
    <t>7006005939</t>
  </si>
  <si>
    <t>1047000426626</t>
  </si>
  <si>
    <t>МУП «ЖКХ Березовское»</t>
  </si>
  <si>
    <t>7006006139</t>
  </si>
  <si>
    <t>1057000426075</t>
  </si>
  <si>
    <t>МУП «ЖКХ Усть-Тымское»</t>
  </si>
  <si>
    <t>7006006146</t>
  </si>
  <si>
    <t>1057000426108</t>
  </si>
  <si>
    <t>МУП «Энергетик»</t>
  </si>
  <si>
    <t>7007012093</t>
  </si>
  <si>
    <t>1137028000625</t>
  </si>
  <si>
    <t>МУП «Энергия»</t>
  </si>
  <si>
    <t>7000011703</t>
  </si>
  <si>
    <t>700001001</t>
  </si>
  <si>
    <t>1237000009146</t>
  </si>
  <si>
    <t>ОАО "ВостокГАЗПРОМ"</t>
  </si>
  <si>
    <t>7017005296</t>
  </si>
  <si>
    <t>1027000855111</t>
  </si>
  <si>
    <t>ОАО "Городские электрические сети"</t>
  </si>
  <si>
    <t>7024024719</t>
  </si>
  <si>
    <t>1067024010327</t>
  </si>
  <si>
    <t>ООО "АльфаСибэнерго"</t>
  </si>
  <si>
    <t>7014061951</t>
  </si>
  <si>
    <t>701401001</t>
  </si>
  <si>
    <t>1177031060777</t>
  </si>
  <si>
    <t>ООО "АтомЭнергоСбыт Бизнес"</t>
  </si>
  <si>
    <t>4633017746</t>
  </si>
  <si>
    <t>772501001</t>
  </si>
  <si>
    <t>1064633003038</t>
  </si>
  <si>
    <t>ООО "Аэропорт Томск"</t>
  </si>
  <si>
    <t>7014044882</t>
  </si>
  <si>
    <t>1067014012229</t>
  </si>
  <si>
    <t>ООО "Газпромнефть-Восток"</t>
  </si>
  <si>
    <t>7017126251</t>
  </si>
  <si>
    <t>1057002610378</t>
  </si>
  <si>
    <t>/Электроэнергетика/Производство ЭЭ/Некомбинированная выработка</t>
  </si>
  <si>
    <t>ООО "Гранит"</t>
  </si>
  <si>
    <t>7004004746</t>
  </si>
  <si>
    <t>1057000408739</t>
  </si>
  <si>
    <t>ООО "Ижэнергосбыт"</t>
  </si>
  <si>
    <t>1834024515</t>
  </si>
  <si>
    <t>184001001</t>
  </si>
  <si>
    <t>1021801586762</t>
  </si>
  <si>
    <t>ООО "МагнитЭнерго"</t>
  </si>
  <si>
    <t>7715902899</t>
  </si>
  <si>
    <t>231101001</t>
  </si>
  <si>
    <t>1127746076710</t>
  </si>
  <si>
    <t>ООО "Норд-Сервис"</t>
  </si>
  <si>
    <t>7811493247</t>
  </si>
  <si>
    <t>781101001</t>
  </si>
  <si>
    <t>1117847194630</t>
  </si>
  <si>
    <t>ООО "Промэнергосбыт"</t>
  </si>
  <si>
    <t>4217088174</t>
  </si>
  <si>
    <t>770401001</t>
  </si>
  <si>
    <t>1064217067210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</si>
  <si>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</si>
  <si>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</si>
  <si>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</si>
  <si>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</si>
  <si>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</si>
  <si>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</si>
  <si>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</si>
  <si>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</si>
  <si>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</si>
  <si>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</si>
  <si>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</si>
  <si>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</si>
  <si>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</si>
  <si>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"СЭС"</t>
  </si>
  <si>
    <t>8604049941</t>
  </si>
  <si>
    <t>781001001</t>
  </si>
  <si>
    <t>1118619000972</t>
  </si>
  <si>
    <t>ООО "Сайгинское ЖКХ"</t>
  </si>
  <si>
    <t>7025006840</t>
  </si>
  <si>
    <t>702501001</t>
  </si>
  <si>
    <t>1217000008906</t>
  </si>
  <si>
    <t>ООО "Сетевая компания Северска"</t>
  </si>
  <si>
    <t>7024040157</t>
  </si>
  <si>
    <t>1157024000671</t>
  </si>
  <si>
    <t>ООО "ТИЗ - Сервис"</t>
  </si>
  <si>
    <t>7017104931</t>
  </si>
  <si>
    <t>1047000269381</t>
  </si>
  <si>
    <t>ООО "Томская территориальная сетевая компания"</t>
  </si>
  <si>
    <t>7017445650</t>
  </si>
  <si>
    <t>1187031059346</t>
  </si>
  <si>
    <t>ООО "Томскнефтехим"</t>
  </si>
  <si>
    <t>7017075536</t>
  </si>
  <si>
    <t>1037000135920</t>
  </si>
  <si>
    <t>ООО "Транснефтьэнерго"</t>
  </si>
  <si>
    <t>7703552167</t>
  </si>
  <si>
    <t>772301001</t>
  </si>
  <si>
    <t>1057747096990</t>
  </si>
  <si>
    <t>7017279410</t>
  </si>
  <si>
    <t>1117017003124</t>
  </si>
  <si>
    <t>ООО "Электроснаб"</t>
  </si>
  <si>
    <t>7017277229</t>
  </si>
  <si>
    <t>1117017000913</t>
  </si>
  <si>
    <t>ООО "Энергонефть Томск"</t>
  </si>
  <si>
    <t>7022010799</t>
  </si>
  <si>
    <t>1027001619369</t>
  </si>
  <si>
    <t>ООО «Водовод-К»</t>
  </si>
  <si>
    <t>7009004563</t>
  </si>
  <si>
    <t>700901001</t>
  </si>
  <si>
    <t>1217000004990</t>
  </si>
  <si>
    <t>ООО «Орловка»</t>
  </si>
  <si>
    <t>7004007708</t>
  </si>
  <si>
    <t>1167031070469</t>
  </si>
  <si>
    <t>ООО «С-К Молчаново»</t>
  </si>
  <si>
    <t>7010002930</t>
  </si>
  <si>
    <t>701001001</t>
  </si>
  <si>
    <t>1157026000196</t>
  </si>
  <si>
    <t>ООО" Энерго-С"</t>
  </si>
  <si>
    <t>7017155291</t>
  </si>
  <si>
    <t>1067017164202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</si>
  <si>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</si>
  <si>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</si>
  <si>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</si>
  <si>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</si>
  <si>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"Кузбассэнергосбыт"</t>
  </si>
  <si>
    <t>4205109214</t>
  </si>
  <si>
    <t>424950001</t>
  </si>
  <si>
    <t>1064205110133</t>
  </si>
  <si>
    <t>ПАО "ФСК - Россети"</t>
  </si>
  <si>
    <t>4716016979</t>
  </si>
  <si>
    <t>997450001</t>
  </si>
  <si>
    <t>1024701893336</t>
  </si>
  <si>
    <t>Свердловский филиал ООО "ЕЭС-Гарант"</t>
  </si>
  <si>
    <t>5024173259</t>
  </si>
  <si>
    <t>667043001</t>
  </si>
  <si>
    <t>1175024009918</t>
  </si>
  <si>
    <t>УМП г.Томска "ККХ"</t>
  </si>
  <si>
    <t>7021001569</t>
  </si>
  <si>
    <t>1027000869510</t>
  </si>
  <si>
    <t>ФГАОУ ВО НИ ТПУ</t>
  </si>
  <si>
    <t>7018007264</t>
  </si>
  <si>
    <t>1027000890168</t>
  </si>
  <si>
    <t>филиал "Забайкальский" АО "Оборонэнерго"</t>
  </si>
  <si>
    <t>7704726225</t>
  </si>
  <si>
    <t>753643001</t>
  </si>
  <si>
    <t>1097746264230</t>
  </si>
  <si>
    <t>филиал "Сибирский" АО "Оборонэнерго"</t>
  </si>
  <si>
    <t>540643001</t>
  </si>
  <si>
    <t>МР</t>
  </si>
  <si>
    <t>МО</t>
  </si>
  <si>
    <t>Тип МО</t>
  </si>
  <si>
    <t>Имя диапазона</t>
  </si>
  <si>
    <t>Александровский</t>
  </si>
  <si>
    <t>69604000</t>
  </si>
  <si>
    <t>муниципальный район</t>
  </si>
  <si>
    <t>MO_LIST_1</t>
  </si>
  <si>
    <t>Александровское</t>
  </si>
  <si>
    <t>69604410</t>
  </si>
  <si>
    <t>сельское поселение</t>
  </si>
  <si>
    <t>Асиновский</t>
  </si>
  <si>
    <t>MO_LIST_2</t>
  </si>
  <si>
    <t>Лукашкин-Ярское</t>
  </si>
  <si>
    <t>69604420</t>
  </si>
  <si>
    <t>Бакчарский</t>
  </si>
  <si>
    <t>MO_LIST_3</t>
  </si>
  <si>
    <t>Назинское</t>
  </si>
  <si>
    <t>69604430</t>
  </si>
  <si>
    <t>Верхнекетский</t>
  </si>
  <si>
    <t>MO_LIST_4</t>
  </si>
  <si>
    <t>Новоникольское</t>
  </si>
  <si>
    <t>69604440</t>
  </si>
  <si>
    <t>Городской округ "Город Кедровый"</t>
  </si>
  <si>
    <t>MO_LIST_5</t>
  </si>
  <si>
    <t>Октябрьское</t>
  </si>
  <si>
    <t>69604444</t>
  </si>
  <si>
    <t>Городской округ "Город Стрежевой"</t>
  </si>
  <si>
    <t>MO_LIST_6</t>
  </si>
  <si>
    <t>Северное</t>
  </si>
  <si>
    <t>69604448</t>
  </si>
  <si>
    <t>MO_LIST_7</t>
  </si>
  <si>
    <t>69608000</t>
  </si>
  <si>
    <t>Городской округ "ЗАТО Северск"</t>
  </si>
  <si>
    <t>MO_LIST_8</t>
  </si>
  <si>
    <t>Асиновское городское</t>
  </si>
  <si>
    <t>69608101</t>
  </si>
  <si>
    <t>городское поселение, в состав которого входит город</t>
  </si>
  <si>
    <t>Зырянский</t>
  </si>
  <si>
    <t>MO_LIST_9</t>
  </si>
  <si>
    <t>Батуринское</t>
  </si>
  <si>
    <t>69608408</t>
  </si>
  <si>
    <t>Каргасокский</t>
  </si>
  <si>
    <t>MO_LIST_10</t>
  </si>
  <si>
    <t>Большедороховское</t>
  </si>
  <si>
    <t>69608410</t>
  </si>
  <si>
    <t>Кожевниковский</t>
  </si>
  <si>
    <t>MO_LIST_11</t>
  </si>
  <si>
    <t>Новиковское</t>
  </si>
  <si>
    <t>69608440</t>
  </si>
  <si>
    <t>Колпашевский</t>
  </si>
  <si>
    <t>MO_LIST_12</t>
  </si>
  <si>
    <t>Новокусковское</t>
  </si>
  <si>
    <t>69608450</t>
  </si>
  <si>
    <t>Кривошеинский</t>
  </si>
  <si>
    <t>MO_LIST_13</t>
  </si>
  <si>
    <t>Новониколаевское</t>
  </si>
  <si>
    <t>69608460</t>
  </si>
  <si>
    <t>Молчановский</t>
  </si>
  <si>
    <t>MO_LIST_14</t>
  </si>
  <si>
    <t>Ягодное</t>
  </si>
  <si>
    <t>69608480</t>
  </si>
  <si>
    <t>Парабельский</t>
  </si>
  <si>
    <t>MO_LIST_15</t>
  </si>
  <si>
    <t>69612000</t>
  </si>
  <si>
    <t>Первомайский</t>
  </si>
  <si>
    <t>MO_LIST_16</t>
  </si>
  <si>
    <t>Бакчарское</t>
  </si>
  <si>
    <t>69612417</t>
  </si>
  <si>
    <t>Тегульдетский</t>
  </si>
  <si>
    <t>MO_LIST_17</t>
  </si>
  <si>
    <t>Вавиловское</t>
  </si>
  <si>
    <t>69612415</t>
  </si>
  <si>
    <t>Томский</t>
  </si>
  <si>
    <t>MO_LIST_18</t>
  </si>
  <si>
    <t>Высокоярское</t>
  </si>
  <si>
    <t>69612420</t>
  </si>
  <si>
    <t>Чаинский</t>
  </si>
  <si>
    <t>MO_LIST_19</t>
  </si>
  <si>
    <t>Парбигское</t>
  </si>
  <si>
    <t>69612455</t>
  </si>
  <si>
    <t>Шегарский</t>
  </si>
  <si>
    <t>MO_LIST_20</t>
  </si>
  <si>
    <t>Плотниковское</t>
  </si>
  <si>
    <t>69612460</t>
  </si>
  <si>
    <t>Поротниковское</t>
  </si>
  <si>
    <t>69612475</t>
  </si>
  <si>
    <t>Белоярское городское</t>
  </si>
  <si>
    <t>69616151</t>
  </si>
  <si>
    <t>городское поселение, в состав которого входит поселок</t>
  </si>
  <si>
    <t>69616000</t>
  </si>
  <si>
    <t>Катайгинское</t>
  </si>
  <si>
    <t>69616410</t>
  </si>
  <si>
    <t>Клюквинское</t>
  </si>
  <si>
    <t>69616420</t>
  </si>
  <si>
    <t>Макзырское</t>
  </si>
  <si>
    <t>69616440</t>
  </si>
  <si>
    <t>Орловское</t>
  </si>
  <si>
    <t>69616450</t>
  </si>
  <si>
    <t>Палочкинское</t>
  </si>
  <si>
    <t>69616445</t>
  </si>
  <si>
    <t>Сайгинское</t>
  </si>
  <si>
    <t>69616470</t>
  </si>
  <si>
    <t>Степановское</t>
  </si>
  <si>
    <t>69616480</t>
  </si>
  <si>
    <t>Ягоднинское</t>
  </si>
  <si>
    <t>69616490</t>
  </si>
  <si>
    <t>69707000</t>
  </si>
  <si>
    <t>городской округ</t>
  </si>
  <si>
    <t>69710000</t>
  </si>
  <si>
    <t>69741000</t>
  </si>
  <si>
    <t>Высоковское</t>
  </si>
  <si>
    <t>69620450</t>
  </si>
  <si>
    <t>Дубровское</t>
  </si>
  <si>
    <t>69620410</t>
  </si>
  <si>
    <t>69620000</t>
  </si>
  <si>
    <t>Зырянское</t>
  </si>
  <si>
    <t>69620420</t>
  </si>
  <si>
    <t>Михайловское</t>
  </si>
  <si>
    <t>69620430</t>
  </si>
  <si>
    <t>Чердатское</t>
  </si>
  <si>
    <t>69620440</t>
  </si>
  <si>
    <t>Вертикосское</t>
  </si>
  <si>
    <t>69624416</t>
  </si>
  <si>
    <t>69624000</t>
  </si>
  <si>
    <t>Каргасокское</t>
  </si>
  <si>
    <t>69624422</t>
  </si>
  <si>
    <t>Киндальское</t>
  </si>
  <si>
    <t>69624424</t>
  </si>
  <si>
    <t>Нововасюганское</t>
  </si>
  <si>
    <t>69624440</t>
  </si>
  <si>
    <t>Новоюгинское</t>
  </si>
  <si>
    <t>69624442</t>
  </si>
  <si>
    <t>Сосновское</t>
  </si>
  <si>
    <t>69624448</t>
  </si>
  <si>
    <t>Средневасюганское</t>
  </si>
  <si>
    <t>69624452</t>
  </si>
  <si>
    <t>Среднетымское</t>
  </si>
  <si>
    <t>69624456</t>
  </si>
  <si>
    <t>Толпаровское</t>
  </si>
  <si>
    <t>69624472</t>
  </si>
  <si>
    <t>Тымское</t>
  </si>
  <si>
    <t>69624476</t>
  </si>
  <si>
    <t>Усть-Тымское</t>
  </si>
  <si>
    <t>69624480</t>
  </si>
  <si>
    <t>Усть-Чижапское</t>
  </si>
  <si>
    <t>69624484</t>
  </si>
  <si>
    <t>Вороновское</t>
  </si>
  <si>
    <t>69628475</t>
  </si>
  <si>
    <t>69628000</t>
  </si>
  <si>
    <t>Кожевниковское</t>
  </si>
  <si>
    <t>69628435</t>
  </si>
  <si>
    <t>Малиновское</t>
  </si>
  <si>
    <t>69628440</t>
  </si>
  <si>
    <t>Новопокровское</t>
  </si>
  <si>
    <t>69628445</t>
  </si>
  <si>
    <t>Песочнодубровское</t>
  </si>
  <si>
    <t>69628460</t>
  </si>
  <si>
    <t>Староювалинское</t>
  </si>
  <si>
    <t>69628465</t>
  </si>
  <si>
    <t>Уртамское</t>
  </si>
  <si>
    <t>69628470</t>
  </si>
  <si>
    <t>Чилинское</t>
  </si>
  <si>
    <t>69628480</t>
  </si>
  <si>
    <t>Инкинское</t>
  </si>
  <si>
    <t>69632415</t>
  </si>
  <si>
    <t>69632000</t>
  </si>
  <si>
    <t>Колпашевское городское</t>
  </si>
  <si>
    <t>69632101</t>
  </si>
  <si>
    <t>Новогоренское</t>
  </si>
  <si>
    <t>69632490</t>
  </si>
  <si>
    <t>Новоселовское</t>
  </si>
  <si>
    <t>69632455</t>
  </si>
  <si>
    <t>Саровское</t>
  </si>
  <si>
    <t>69632465</t>
  </si>
  <si>
    <t>Чажемтовское</t>
  </si>
  <si>
    <t>69632485</t>
  </si>
  <si>
    <t>Володинское</t>
  </si>
  <si>
    <t>69636410</t>
  </si>
  <si>
    <t>Иштанское</t>
  </si>
  <si>
    <t>69636420</t>
  </si>
  <si>
    <t>Красноярское</t>
  </si>
  <si>
    <t>69636423</t>
  </si>
  <si>
    <t>69636000</t>
  </si>
  <si>
    <t>Кривошеинское</t>
  </si>
  <si>
    <t>69636405</t>
  </si>
  <si>
    <t>Новокривошеинское</t>
  </si>
  <si>
    <t>69636440</t>
  </si>
  <si>
    <t>Петровское</t>
  </si>
  <si>
    <t>69636445</t>
  </si>
  <si>
    <t>Пудовское</t>
  </si>
  <si>
    <t>69636450</t>
  </si>
  <si>
    <t>Могочинское</t>
  </si>
  <si>
    <t>69640422</t>
  </si>
  <si>
    <t>69640000</t>
  </si>
  <si>
    <t>Молчановское</t>
  </si>
  <si>
    <t>69640425</t>
  </si>
  <si>
    <t>Наргинское</t>
  </si>
  <si>
    <t>69640427</t>
  </si>
  <si>
    <t>Суйгинское</t>
  </si>
  <si>
    <t>69640440</t>
  </si>
  <si>
    <t>Тунгусовское</t>
  </si>
  <si>
    <t>69640450</t>
  </si>
  <si>
    <t>Заводское</t>
  </si>
  <si>
    <t>69644410</t>
  </si>
  <si>
    <t>Нарымское</t>
  </si>
  <si>
    <t>69644430</t>
  </si>
  <si>
    <t>Новосельцевское</t>
  </si>
  <si>
    <t>69644440</t>
  </si>
  <si>
    <t>69644000</t>
  </si>
  <si>
    <t>Парабельское</t>
  </si>
  <si>
    <t>69644445</t>
  </si>
  <si>
    <t>Старицинское</t>
  </si>
  <si>
    <t>69644455</t>
  </si>
  <si>
    <t>Комсомольское</t>
  </si>
  <si>
    <t>69648422</t>
  </si>
  <si>
    <t>Куяновское</t>
  </si>
  <si>
    <t>69648425</t>
  </si>
  <si>
    <t>Новомариинское</t>
  </si>
  <si>
    <t>69648430</t>
  </si>
  <si>
    <t>69648000</t>
  </si>
  <si>
    <t>Первомайское</t>
  </si>
  <si>
    <t>69648440</t>
  </si>
  <si>
    <t>Сергеевское</t>
  </si>
  <si>
    <t>69648445</t>
  </si>
  <si>
    <t>Улу-Юльское</t>
  </si>
  <si>
    <t>69648450</t>
  </si>
  <si>
    <t>Белоярское</t>
  </si>
  <si>
    <t>69652410</t>
  </si>
  <si>
    <t>Берегаевское</t>
  </si>
  <si>
    <t>69652420</t>
  </si>
  <si>
    <t>69652000</t>
  </si>
  <si>
    <t>Тегульдетское</t>
  </si>
  <si>
    <t>69652440</t>
  </si>
  <si>
    <t>Черноярское</t>
  </si>
  <si>
    <t>69652460</t>
  </si>
  <si>
    <t>Богашевское</t>
  </si>
  <si>
    <t>69654408</t>
  </si>
  <si>
    <t>Воронинское</t>
  </si>
  <si>
    <t>69654413</t>
  </si>
  <si>
    <t>Заречное</t>
  </si>
  <si>
    <t>69654420</t>
  </si>
  <si>
    <t>Зональненское</t>
  </si>
  <si>
    <t>69654428</t>
  </si>
  <si>
    <t>Зоркальцевское</t>
  </si>
  <si>
    <t>69654416</t>
  </si>
  <si>
    <t>Итатское</t>
  </si>
  <si>
    <t>69654417</t>
  </si>
  <si>
    <t>Калтайское</t>
  </si>
  <si>
    <t>69654418</t>
  </si>
  <si>
    <t>Копыловское</t>
  </si>
  <si>
    <t>69654432</t>
  </si>
  <si>
    <t>Корниловское</t>
  </si>
  <si>
    <t>69654436</t>
  </si>
  <si>
    <t>69654448</t>
  </si>
  <si>
    <t>Межениновское</t>
  </si>
  <si>
    <t>69654450</t>
  </si>
  <si>
    <t>Мирненское</t>
  </si>
  <si>
    <t>69654454</t>
  </si>
  <si>
    <t>Моряковское</t>
  </si>
  <si>
    <t>69654455</t>
  </si>
  <si>
    <t>Наумовское</t>
  </si>
  <si>
    <t>69654457</t>
  </si>
  <si>
    <t>Новорождественское</t>
  </si>
  <si>
    <t>69654460</t>
  </si>
  <si>
    <t>69654463</t>
  </si>
  <si>
    <t>Рыбаловское</t>
  </si>
  <si>
    <t>69654480</t>
  </si>
  <si>
    <t>Спасское</t>
  </si>
  <si>
    <t>69654484</t>
  </si>
  <si>
    <t>69654000</t>
  </si>
  <si>
    <t>Турунтаевское</t>
  </si>
  <si>
    <t>69654492</t>
  </si>
  <si>
    <t>Коломинское</t>
  </si>
  <si>
    <t>69656430</t>
  </si>
  <si>
    <t>Подгорнское</t>
  </si>
  <si>
    <t>69656450</t>
  </si>
  <si>
    <t>Усть-Бакчарское</t>
  </si>
  <si>
    <t>69656455</t>
  </si>
  <si>
    <t>69656000</t>
  </si>
  <si>
    <t>Чаинское</t>
  </si>
  <si>
    <t>69656460</t>
  </si>
  <si>
    <t>Анастасьевское</t>
  </si>
  <si>
    <t>69658405</t>
  </si>
  <si>
    <t>Баткатское</t>
  </si>
  <si>
    <t>69658415</t>
  </si>
  <si>
    <t>Побединское</t>
  </si>
  <si>
    <t>69658460</t>
  </si>
  <si>
    <t>69658450</t>
  </si>
  <si>
    <t>Трубачевское</t>
  </si>
  <si>
    <t>69658455</t>
  </si>
  <si>
    <t>69658000</t>
  </si>
  <si>
    <t>Шегарское</t>
  </si>
  <si>
    <t>69658485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</si>
  <si>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</si>
  <si>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</si>
  <si>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</si>
  <si>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</si>
  <si>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</si>
  <si>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</si>
  <si>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</si>
  <si>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</si>
  <si>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</si>
  <si>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</si>
  <si>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</si>
  <si>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</si>
  <si>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</si>
  <si>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</si>
  <si>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</si>
  <si>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</si>
  <si>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</si>
  <si>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</si>
  <si>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</si>
  <si>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</si>
  <si>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</si>
  <si>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</si>
  <si>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</si>
  <si>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</si>
  <si>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</si>
  <si>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</si>
  <si>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</si>
  <si>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13 | Сельскохозяйственные потребительские садоводческие кооперативы</t>
  </si>
  <si>
    <t>2 01 14 | Сельскохозяйственные потребительские огороднические кооперативы</t>
  </si>
  <si>
    <t>2 01 15 | Сельскохозяйственные потребительские животноводческие кооперативы</t>
  </si>
  <si>
    <t>2 01 20 | Садоводческие, огороднические или дачные потребительские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</si>
  <si>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</si>
  <si>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</si>
  <si>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</si>
  <si>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</si>
  <si>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</si>
  <si>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</si>
  <si>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</si>
  <si>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</si>
  <si>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</si>
  <si>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</si>
  <si>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</si>
  <si>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</si>
  <si>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</si>
  <si>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</si>
  <si>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</si>
  <si>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</si>
  <si>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</si>
  <si>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</si>
  <si>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</si>
  <si>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</si>
  <si>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</si>
  <si>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17 | Садоводческие, огороднические или дачные некоммерческие партнерства</t>
  </si>
  <si>
    <t>2 06 18 | Ассоциации (союзы) садоводческих, огороднических и дачных некоммерческих объединений</t>
  </si>
  <si>
    <t>2 06 19 | Саморегулируемые организации</t>
  </si>
  <si>
    <t>2 06 20 | Объединения (ассоциации и союзы) благотворительных организаций</t>
  </si>
  <si>
    <t>2 07 01 | Садоводческие, огороднические или дачные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</si>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</sst>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197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1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2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3" borderId="7" xfId="0" applyNumberFormat="1" applyFont="1" applyFill="1" applyBorder="1" applyAlignment="1">
      <alignment horizontal="right" vertical="center"/>
    </xf>
    <xf numFmtId="0" fontId="20" fillId="13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4" borderId="13" xfId="0" applyNumberFormat="1" applyFont="1" applyFill="1" applyBorder="1" applyAlignment="1">
      <alignment horizontal="center" vertical="center" wrapText="1"/>
    </xf>
    <xf numFmtId="0" fontId="20" fillId="14" borderId="15" xfId="0" applyNumberFormat="1" applyFont="1" applyFill="1" applyBorder="1" applyAlignment="1">
      <alignment horizontal="center" vertical="center" wrapText="1"/>
    </xf>
    <xf numFmtId="0" fontId="20" fillId="14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20" fillId="12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4" fillId="0" borderId="0" xfId="0" applyNumberFormat="1" applyFont="1"/>
    <xf numFmtId="0" fontId="0" fillId="13" borderId="0" xfId="0" applyNumberFormat="1" applyFont="1" applyFill="1"/>
    <xf numFmtId="165" fontId="0" fillId="0" borderId="0" xfId="0" applyNumberFormat="1" applyFont="1"/>
    <xf numFmtId="0" fontId="0" fillId="16" borderId="0" xfId="0" applyNumberFormat="1" applyFont="1" applyFill="1"/>
    <xf numFmtId="0" fontId="0" fillId="0" borderId="0" xfId="0" applyNumberFormat="1" applyFont="1"/>
    <xf numFmtId="0" fontId="4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4" borderId="14" xfId="0" applyNumberFormat="1" applyFont="1" applyFill="1" applyBorder="1" applyAlignment="1">
      <alignment horizontal="left" vertical="center" wrapText="1" indent="1"/>
    </xf>
    <xf numFmtId="0" fontId="20" fillId="14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tes012016@mail.ru" TargetMode="External"/><Relationship Id="rId1" Type="http://schemas.openxmlformats.org/officeDocument/2006/relationships/hyperlink" Target="https://sp.eias.ru/knowledgebase.php?article=125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2" customWidth="1"/>
    <col min="2" max="3" width="9.7109375" style="162" customWidth="1"/>
    <col min="4" max="4" width="4.28515625" style="162" customWidth="1"/>
    <col min="5" max="6" width="4.42578125" style="162" customWidth="1"/>
    <col min="7" max="7" width="4.5703125" style="162" customWidth="1"/>
    <col min="8" max="25" width="4.42578125" style="162" customWidth="1"/>
    <col min="26" max="26" width="2.7109375" style="162" customWidth="1"/>
    <col min="27" max="29" width="9.140625" style="162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76" t="s">
        <v>1</v>
      </c>
      <c r="C2" s="176"/>
      <c r="D2" s="176"/>
      <c r="E2" s="176"/>
      <c r="F2" s="176"/>
      <c r="G2" s="17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76" t="s">
        <v>2</v>
      </c>
      <c r="C3" s="176"/>
      <c r="D3" s="176"/>
      <c r="E3" s="176"/>
      <c r="F3" s="176"/>
      <c r="G3" s="17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77" t="s">
        <v>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0"/>
      <c r="AA5" s="5"/>
      <c r="AB5" s="9"/>
      <c r="AC5" s="9"/>
    </row>
    <row r="6" spans="1:29" ht="6" customHeight="1">
      <c r="A6" s="12"/>
      <c r="B6" s="169" t="s">
        <v>4</v>
      </c>
      <c r="C6" s="17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69"/>
      <c r="C7" s="17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69"/>
      <c r="C8" s="172"/>
      <c r="D8" s="22"/>
      <c r="E8" s="23" t="s">
        <v>5</v>
      </c>
      <c r="F8" s="178" t="s">
        <v>6</v>
      </c>
      <c r="G8" s="171"/>
      <c r="H8" s="171"/>
      <c r="I8" s="171"/>
      <c r="J8" s="171"/>
      <c r="K8" s="171"/>
      <c r="L8" s="171"/>
      <c r="M8" s="171"/>
      <c r="N8" s="22"/>
      <c r="O8" s="24" t="s">
        <v>5</v>
      </c>
      <c r="P8" s="179" t="s">
        <v>7</v>
      </c>
      <c r="Q8" s="180"/>
      <c r="R8" s="180"/>
      <c r="S8" s="180"/>
      <c r="T8" s="180"/>
      <c r="U8" s="180"/>
      <c r="V8" s="180"/>
      <c r="W8" s="180"/>
      <c r="X8" s="180"/>
      <c r="Y8" s="18"/>
      <c r="Z8" s="16"/>
      <c r="AA8" s="4"/>
      <c r="AB8" s="4"/>
      <c r="AC8" s="4"/>
    </row>
    <row r="9" spans="1:29" ht="15" customHeight="1">
      <c r="A9" s="12"/>
      <c r="B9" s="169"/>
      <c r="C9" s="172"/>
      <c r="D9" s="22"/>
      <c r="E9" s="25" t="s">
        <v>5</v>
      </c>
      <c r="F9" s="178" t="s">
        <v>8</v>
      </c>
      <c r="G9" s="171"/>
      <c r="H9" s="171"/>
      <c r="I9" s="171"/>
      <c r="J9" s="171"/>
      <c r="K9" s="171"/>
      <c r="L9" s="171"/>
      <c r="M9" s="171"/>
      <c r="N9" s="22"/>
      <c r="O9" s="26" t="s">
        <v>5</v>
      </c>
      <c r="P9" s="179" t="s">
        <v>9</v>
      </c>
      <c r="Q9" s="180"/>
      <c r="R9" s="180"/>
      <c r="S9" s="180"/>
      <c r="T9" s="180"/>
      <c r="U9" s="180"/>
      <c r="V9" s="180"/>
      <c r="W9" s="180"/>
      <c r="X9" s="180"/>
      <c r="Y9" s="18"/>
      <c r="Z9" s="16"/>
      <c r="AA9" s="4"/>
      <c r="AB9" s="4"/>
      <c r="AC9" s="4"/>
    </row>
    <row r="10" spans="1:29" ht="21" customHeight="1">
      <c r="A10" s="12"/>
      <c r="B10" s="169"/>
      <c r="C10" s="170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67" t="s">
        <v>10</v>
      </c>
      <c r="C11" s="16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69"/>
      <c r="C12" s="170"/>
      <c r="D12" s="21"/>
      <c r="E12" s="171" t="s">
        <v>11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8"/>
      <c r="Z12" s="16"/>
      <c r="AA12" s="4"/>
      <c r="AB12" s="4"/>
      <c r="AC12" s="4"/>
    </row>
    <row r="13" spans="1:29" ht="6" customHeight="1">
      <c r="A13" s="12"/>
      <c r="B13" s="167" t="s">
        <v>12</v>
      </c>
      <c r="C13" s="16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69"/>
      <c r="C14" s="172"/>
      <c r="D14" s="22"/>
      <c r="E14" s="175" t="s">
        <v>13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8"/>
      <c r="Z14" s="16"/>
      <c r="AA14" s="4"/>
      <c r="AB14" s="4"/>
      <c r="AC14" s="4"/>
    </row>
    <row r="15" spans="1:29" ht="6" customHeight="1">
      <c r="A15" s="12"/>
      <c r="B15" s="173"/>
      <c r="C15" s="174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162"/>
  </cols>
  <sheetData>
    <row r="1" spans="1:3" ht="11.25" customHeight="1">
      <c r="A1" s="9" t="s">
        <v>742</v>
      </c>
      <c r="B1" s="1" t="s">
        <v>1335</v>
      </c>
      <c r="C1" s="160"/>
    </row>
    <row r="2" spans="1:3" ht="10.5" customHeight="1">
      <c r="A2" s="157" t="s">
        <v>753</v>
      </c>
      <c r="B2" t="s">
        <v>1336</v>
      </c>
      <c r="C2" t="s">
        <v>1337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2"/>
    <col min="2" max="2" width="95" style="162" customWidth="1"/>
  </cols>
  <sheetData>
    <row r="1" spans="2:2" ht="11.25" customHeight="1"/>
    <row r="2" spans="2:2" ht="11.25" customHeight="1">
      <c r="B2" s="51" t="s">
        <v>1338</v>
      </c>
    </row>
    <row r="3" spans="2:2" ht="11.25" customHeight="1">
      <c r="B3" s="51" t="s">
        <v>1339</v>
      </c>
    </row>
    <row r="4" spans="2:2" ht="11.25" customHeight="1">
      <c r="B4" s="51" t="s">
        <v>1340</v>
      </c>
    </row>
    <row r="5" spans="2:2" ht="11.25" customHeight="1">
      <c r="B5" s="51" t="s">
        <v>1341</v>
      </c>
    </row>
    <row r="6" spans="2:2" ht="11.25" customHeight="1">
      <c r="B6" s="51" t="s">
        <v>1342</v>
      </c>
    </row>
    <row r="7" spans="2:2" ht="11.25" customHeight="1">
      <c r="B7" s="51" t="s">
        <v>45</v>
      </c>
    </row>
    <row r="8" spans="2:2" ht="11.25" customHeight="1">
      <c r="B8" s="51" t="s">
        <v>1343</v>
      </c>
    </row>
    <row r="9" spans="2:2" ht="11.25" customHeight="1">
      <c r="B9" s="51" t="s">
        <v>1344</v>
      </c>
    </row>
    <row r="10" spans="2:2" ht="11.25" customHeight="1">
      <c r="B10" s="51" t="s">
        <v>1345</v>
      </c>
    </row>
    <row r="11" spans="2:2" ht="11.25" customHeight="1">
      <c r="B11" s="51" t="s">
        <v>1346</v>
      </c>
    </row>
    <row r="12" spans="2:2" ht="11.25" customHeight="1">
      <c r="B12" s="51" t="s">
        <v>1347</v>
      </c>
    </row>
    <row r="13" spans="2:2" ht="11.25" customHeight="1">
      <c r="B13" s="51" t="s">
        <v>1348</v>
      </c>
    </row>
    <row r="14" spans="2:2" ht="11.25" customHeight="1">
      <c r="B14" s="51" t="s">
        <v>1349</v>
      </c>
    </row>
    <row r="15" spans="2:2" ht="11.25" customHeight="1">
      <c r="B15" s="51" t="s">
        <v>1350</v>
      </c>
    </row>
    <row r="16" spans="2:2" ht="11.25" customHeight="1">
      <c r="B16" s="51" t="s">
        <v>1351</v>
      </c>
    </row>
    <row r="17" spans="2:2" ht="11.25" customHeight="1">
      <c r="B17" s="51" t="s">
        <v>1352</v>
      </c>
    </row>
    <row r="18" spans="2:2" ht="11.25" customHeight="1">
      <c r="B18" s="51" t="s">
        <v>1353</v>
      </c>
    </row>
    <row r="19" spans="2:2" ht="11.25" customHeight="1">
      <c r="B19" s="51" t="s">
        <v>1354</v>
      </c>
    </row>
    <row r="20" spans="2:2" ht="11.25" customHeight="1">
      <c r="B20" s="51" t="s">
        <v>1355</v>
      </c>
    </row>
    <row r="21" spans="2:2" ht="11.25" customHeight="1">
      <c r="B21" s="51" t="s">
        <v>1356</v>
      </c>
    </row>
    <row r="22" spans="2:2" ht="11.25" customHeight="1">
      <c r="B22" s="51" t="s">
        <v>1357</v>
      </c>
    </row>
    <row r="23" spans="2:2" ht="11.25" customHeight="1">
      <c r="B23" s="51" t="s">
        <v>1358</v>
      </c>
    </row>
    <row r="24" spans="2:2" ht="11.25" customHeight="1">
      <c r="B24" s="51" t="s">
        <v>1359</v>
      </c>
    </row>
    <row r="25" spans="2:2" ht="11.25" customHeight="1">
      <c r="B25" s="51" t="s">
        <v>1360</v>
      </c>
    </row>
    <row r="26" spans="2:2" ht="11.25" customHeight="1">
      <c r="B26" s="51" t="s">
        <v>1361</v>
      </c>
    </row>
    <row r="27" spans="2:2" ht="11.25" customHeight="1">
      <c r="B27" s="51" t="s">
        <v>1362</v>
      </c>
    </row>
    <row r="28" spans="2:2" ht="11.25" customHeight="1">
      <c r="B28" s="51" t="s">
        <v>1363</v>
      </c>
    </row>
    <row r="29" spans="2:2" ht="11.25" customHeight="1">
      <c r="B29" s="51" t="s">
        <v>1364</v>
      </c>
    </row>
    <row r="30" spans="2:2" ht="11.25" customHeight="1">
      <c r="B30" s="51" t="s">
        <v>1365</v>
      </c>
    </row>
    <row r="31" spans="2:2" ht="11.25" customHeight="1">
      <c r="B31" s="51" t="s">
        <v>1366</v>
      </c>
    </row>
    <row r="32" spans="2:2" ht="11.25" customHeight="1">
      <c r="B32" s="51" t="s">
        <v>1367</v>
      </c>
    </row>
    <row r="33" spans="2:2" ht="11.25" customHeight="1">
      <c r="B33" s="51" t="s">
        <v>1368</v>
      </c>
    </row>
    <row r="34" spans="2:2" ht="11.25" customHeight="1">
      <c r="B34" s="51" t="s">
        <v>1369</v>
      </c>
    </row>
    <row r="35" spans="2:2" ht="11.25" customHeight="1">
      <c r="B35" s="51" t="s">
        <v>1370</v>
      </c>
    </row>
    <row r="36" spans="2:2" ht="11.25" customHeight="1">
      <c r="B36" s="51" t="s">
        <v>1371</v>
      </c>
    </row>
    <row r="37" spans="2:2" ht="11.25" customHeight="1">
      <c r="B37" s="51" t="s">
        <v>1372</v>
      </c>
    </row>
    <row r="38" spans="2:2" ht="11.25" customHeight="1">
      <c r="B38" s="51" t="s">
        <v>1373</v>
      </c>
    </row>
    <row r="39" spans="2:2" ht="11.25" customHeight="1">
      <c r="B39" s="51" t="s">
        <v>1374</v>
      </c>
    </row>
    <row r="40" spans="2:2" ht="11.25" customHeight="1">
      <c r="B40" s="51" t="s">
        <v>1375</v>
      </c>
    </row>
    <row r="41" spans="2:2" ht="11.25" customHeight="1">
      <c r="B41" s="51" t="s">
        <v>1376</v>
      </c>
    </row>
    <row r="42" spans="2:2" ht="11.25" customHeight="1">
      <c r="B42" s="51" t="s">
        <v>1377</v>
      </c>
    </row>
    <row r="43" spans="2:2" ht="11.25" customHeight="1">
      <c r="B43" s="51" t="s">
        <v>1378</v>
      </c>
    </row>
    <row r="44" spans="2:2" ht="11.25" customHeight="1">
      <c r="B44" s="51" t="s">
        <v>1379</v>
      </c>
    </row>
    <row r="45" spans="2:2" ht="11.25" customHeight="1">
      <c r="B45" s="51" t="s">
        <v>1380</v>
      </c>
    </row>
    <row r="46" spans="2:2" ht="11.25" customHeight="1">
      <c r="B46" s="51" t="s">
        <v>1381</v>
      </c>
    </row>
    <row r="47" spans="2:2" ht="11.25" customHeight="1">
      <c r="B47" s="51" t="s">
        <v>1382</v>
      </c>
    </row>
    <row r="48" spans="2:2" ht="11.25" customHeight="1">
      <c r="B48" s="51" t="s">
        <v>1383</v>
      </c>
    </row>
    <row r="49" spans="2:2" ht="11.25" customHeight="1">
      <c r="B49" s="51" t="s">
        <v>1384</v>
      </c>
    </row>
    <row r="50" spans="2:2" ht="11.25" customHeight="1">
      <c r="B50" s="51" t="s">
        <v>1385</v>
      </c>
    </row>
    <row r="51" spans="2:2" ht="11.25" customHeight="1">
      <c r="B51" s="51" t="s">
        <v>1386</v>
      </c>
    </row>
    <row r="52" spans="2:2" ht="11.25" customHeight="1">
      <c r="B52" s="51" t="s">
        <v>1387</v>
      </c>
    </row>
    <row r="53" spans="2:2" ht="11.25" customHeight="1">
      <c r="B53" s="51" t="s">
        <v>1388</v>
      </c>
    </row>
    <row r="54" spans="2:2" ht="11.25" customHeight="1">
      <c r="B54" s="51" t="s">
        <v>1389</v>
      </c>
    </row>
    <row r="55" spans="2:2" ht="11.25" customHeight="1">
      <c r="B55" s="51" t="s">
        <v>1390</v>
      </c>
    </row>
    <row r="56" spans="2:2" ht="11.25" customHeight="1">
      <c r="B56" s="51" t="s">
        <v>1391</v>
      </c>
    </row>
    <row r="57" spans="2:2" ht="11.25" customHeight="1">
      <c r="B57" s="51" t="s">
        <v>1392</v>
      </c>
    </row>
    <row r="58" spans="2:2" ht="11.25" customHeight="1">
      <c r="B58" s="51" t="s">
        <v>1393</v>
      </c>
    </row>
    <row r="59" spans="2:2" ht="11.25" customHeight="1">
      <c r="B59" s="51" t="s">
        <v>1394</v>
      </c>
    </row>
    <row r="60" spans="2:2" ht="11.25" customHeight="1">
      <c r="B60" s="51" t="s">
        <v>1395</v>
      </c>
    </row>
    <row r="61" spans="2:2" ht="11.25" customHeight="1">
      <c r="B61" s="51" t="s">
        <v>1396</v>
      </c>
    </row>
    <row r="62" spans="2:2" ht="11.25" customHeight="1">
      <c r="B62" s="51" t="s">
        <v>1397</v>
      </c>
    </row>
    <row r="63" spans="2:2" ht="11.25" customHeight="1">
      <c r="B63" s="51" t="s">
        <v>1398</v>
      </c>
    </row>
    <row r="64" spans="2:2" ht="11.25" customHeight="1">
      <c r="B64" s="51" t="s">
        <v>1399</v>
      </c>
    </row>
    <row r="65" spans="2:2" ht="11.25" customHeight="1">
      <c r="B65" s="51" t="s">
        <v>1400</v>
      </c>
    </row>
    <row r="66" spans="2:2" ht="11.25" customHeight="1">
      <c r="B66" s="51" t="s">
        <v>1401</v>
      </c>
    </row>
    <row r="67" spans="2:2" ht="11.25" customHeight="1">
      <c r="B67" s="51" t="s">
        <v>1402</v>
      </c>
    </row>
    <row r="68" spans="2:2" ht="11.25" customHeight="1">
      <c r="B68" s="51" t="s">
        <v>1403</v>
      </c>
    </row>
    <row r="69" spans="2:2" ht="11.25" customHeight="1">
      <c r="B69" s="51" t="s">
        <v>1404</v>
      </c>
    </row>
    <row r="70" spans="2:2" ht="11.25" customHeight="1">
      <c r="B70" s="51" t="s">
        <v>1405</v>
      </c>
    </row>
    <row r="71" spans="2:2" ht="11.25" customHeight="1">
      <c r="B71" s="51" t="s">
        <v>1406</v>
      </c>
    </row>
    <row r="72" spans="2:2" ht="11.25" customHeight="1">
      <c r="B72" s="51" t="s">
        <v>1407</v>
      </c>
    </row>
    <row r="73" spans="2:2" ht="11.25" customHeight="1">
      <c r="B73" s="51" t="s">
        <v>1408</v>
      </c>
    </row>
    <row r="74" spans="2:2" ht="11.25" customHeight="1">
      <c r="B74" s="51" t="s">
        <v>1409</v>
      </c>
    </row>
    <row r="75" spans="2:2" ht="11.25" customHeight="1">
      <c r="B75" s="51" t="s">
        <v>1410</v>
      </c>
    </row>
    <row r="76" spans="2:2" ht="11.25" customHeight="1">
      <c r="B76" s="51" t="s">
        <v>1411</v>
      </c>
    </row>
    <row r="77" spans="2:2" ht="11.25" customHeight="1">
      <c r="B77" s="51" t="s">
        <v>1412</v>
      </c>
    </row>
    <row r="78" spans="2:2" ht="11.25" customHeight="1">
      <c r="B78" s="51" t="s">
        <v>1413</v>
      </c>
    </row>
    <row r="79" spans="2:2" ht="11.25" customHeight="1">
      <c r="B79" s="51" t="s">
        <v>1414</v>
      </c>
    </row>
    <row r="80" spans="2:2" ht="11.25" customHeight="1">
      <c r="B80" s="51" t="s">
        <v>1415</v>
      </c>
    </row>
    <row r="81" spans="2:2" ht="11.25" customHeight="1">
      <c r="B81" s="51" t="s">
        <v>1416</v>
      </c>
    </row>
    <row r="82" spans="2:2" ht="11.25" customHeight="1">
      <c r="B82" s="51" t="s">
        <v>1417</v>
      </c>
    </row>
    <row r="83" spans="2:2" ht="11.25" customHeight="1">
      <c r="B83" s="51" t="s">
        <v>1418</v>
      </c>
    </row>
    <row r="84" spans="2:2" ht="11.25" customHeight="1">
      <c r="B84" s="51" t="s">
        <v>1419</v>
      </c>
    </row>
    <row r="85" spans="2:2" ht="11.25" customHeight="1">
      <c r="B85" s="51" t="s">
        <v>1420</v>
      </c>
    </row>
    <row r="86" spans="2:2" ht="11.25" customHeight="1">
      <c r="B86" s="51" t="s">
        <v>1421</v>
      </c>
    </row>
    <row r="87" spans="2:2" ht="11.25" customHeight="1">
      <c r="B87" s="51" t="s">
        <v>1422</v>
      </c>
    </row>
    <row r="88" spans="2:2" ht="11.25" customHeight="1">
      <c r="B88" s="51" t="s">
        <v>1423</v>
      </c>
    </row>
    <row r="89" spans="2:2" ht="11.25" customHeight="1">
      <c r="B89" s="51" t="s">
        <v>1424</v>
      </c>
    </row>
    <row r="90" spans="2:2" ht="11.25" customHeight="1">
      <c r="B90" s="51" t="s">
        <v>1425</v>
      </c>
    </row>
    <row r="91" spans="2:2" ht="11.25" customHeight="1">
      <c r="B91" s="51" t="s">
        <v>1426</v>
      </c>
    </row>
    <row r="92" spans="2:2" ht="11.25" customHeight="1">
      <c r="B92" s="51" t="s">
        <v>1427</v>
      </c>
    </row>
    <row r="93" spans="2:2" ht="11.25" customHeight="1">
      <c r="B93" s="51" t="s">
        <v>1428</v>
      </c>
    </row>
    <row r="94" spans="2:2" ht="11.25" customHeight="1">
      <c r="B94" s="51" t="s">
        <v>1429</v>
      </c>
    </row>
    <row r="95" spans="2:2" ht="11.25" customHeight="1">
      <c r="B95" s="51" t="s">
        <v>1430</v>
      </c>
    </row>
    <row r="96" spans="2:2" ht="11.25" customHeight="1">
      <c r="B96" s="51" t="s">
        <v>1431</v>
      </c>
    </row>
    <row r="97" spans="2:2" ht="11.25" customHeight="1">
      <c r="B97" s="51" t="s">
        <v>1432</v>
      </c>
    </row>
    <row r="98" spans="2:2" ht="11.25" customHeight="1">
      <c r="B98" s="51" t="s">
        <v>1433</v>
      </c>
    </row>
    <row r="99" spans="2:2" ht="11.25" customHeight="1">
      <c r="B99" s="51" t="s">
        <v>1434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62"/>
  </cols>
  <sheetData>
    <row r="1" spans="1:3" ht="11.25" customHeight="1">
      <c r="A1" s="56" t="s">
        <v>1435</v>
      </c>
      <c r="B1" s="1" t="s">
        <v>1436</v>
      </c>
      <c r="C1" s="1" t="s">
        <v>1437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>
      <selection activeCell="S10" sqref="S10:S13"/>
    </sheetView>
  </sheetViews>
  <sheetFormatPr defaultRowHeight="10.5" customHeight="1"/>
  <cols>
    <col min="1" max="3" width="9.140625" style="162" hidden="1"/>
    <col min="4" max="4" width="2.7109375" style="162" customWidth="1"/>
    <col min="5" max="5" width="19.7109375" style="162" customWidth="1"/>
    <col min="6" max="6" width="22.7109375" style="162" customWidth="1"/>
    <col min="7" max="7" width="0.14062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22" ht="11.25" hidden="1" customHeight="1">
      <c r="A1" s="10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88" t="s">
        <v>15</v>
      </c>
      <c r="F4" s="188"/>
      <c r="G4" s="188"/>
      <c r="H4" s="188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1" t="s">
        <v>17</v>
      </c>
      <c r="F6" s="181"/>
      <c r="G6" s="49"/>
      <c r="H6" s="38" t="s">
        <v>18</v>
      </c>
      <c r="I6" s="37"/>
      <c r="J6" s="9"/>
      <c r="K6" s="9"/>
      <c r="L6" s="9"/>
      <c r="M6" s="9"/>
      <c r="N6" s="102"/>
      <c r="O6" s="32"/>
      <c r="P6" s="39" t="s">
        <v>19</v>
      </c>
      <c r="S6" s="76" t="s">
        <v>20</v>
      </c>
      <c r="V6" s="107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2"/>
      <c r="O7" s="9"/>
      <c r="P7" s="40"/>
      <c r="S7" s="82"/>
      <c r="V7" s="104"/>
    </row>
    <row r="8" spans="1:22" ht="18" customHeight="1">
      <c r="A8" s="30"/>
      <c r="B8" s="59"/>
      <c r="C8" s="59"/>
      <c r="D8" s="59"/>
      <c r="E8" s="145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2"/>
      <c r="O8" s="59"/>
      <c r="P8" s="32"/>
      <c r="S8" s="76" t="s">
        <v>23</v>
      </c>
      <c r="V8" s="104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2"/>
      <c r="O9" s="59"/>
      <c r="P9" s="32"/>
      <c r="S9" s="82"/>
      <c r="V9" s="104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2"/>
      <c r="O10" s="59"/>
      <c r="P10" s="75"/>
      <c r="S10" s="185" t="s">
        <v>24</v>
      </c>
      <c r="V10" s="104"/>
    </row>
    <row r="11" spans="1:22" ht="18" customHeight="1">
      <c r="A11" s="30"/>
      <c r="B11" s="9"/>
      <c r="C11" s="9"/>
      <c r="D11" s="32"/>
      <c r="E11" s="181" t="s">
        <v>25</v>
      </c>
      <c r="F11" s="181"/>
      <c r="G11" s="32"/>
      <c r="H11" s="99" t="s">
        <v>26</v>
      </c>
      <c r="I11" s="37"/>
      <c r="J11" s="9"/>
      <c r="K11" s="9"/>
      <c r="L11" s="9"/>
      <c r="M11" s="9"/>
      <c r="N11" s="102"/>
      <c r="O11" s="32"/>
      <c r="P11" s="39" t="s">
        <v>19</v>
      </c>
      <c r="S11" s="186"/>
      <c r="V11" s="107" t="s">
        <v>27</v>
      </c>
    </row>
    <row r="12" spans="1:22" ht="18" customHeight="1">
      <c r="A12" s="30"/>
      <c r="B12" s="9"/>
      <c r="C12" s="9"/>
      <c r="D12" s="32"/>
      <c r="E12" s="181" t="s">
        <v>28</v>
      </c>
      <c r="F12" s="181"/>
      <c r="G12" s="32"/>
      <c r="H12" s="60" t="s">
        <v>25</v>
      </c>
      <c r="I12" s="37"/>
      <c r="J12" s="9"/>
      <c r="K12" s="9"/>
      <c r="L12" s="9"/>
      <c r="M12" s="9"/>
      <c r="N12" s="102"/>
      <c r="O12" s="32"/>
      <c r="P12" s="39" t="s">
        <v>19</v>
      </c>
      <c r="S12" s="186"/>
      <c r="V12" s="105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2"/>
      <c r="O13" s="59"/>
      <c r="P13" s="40"/>
      <c r="S13" s="187"/>
      <c r="V13" s="104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2"/>
      <c r="O14" s="9"/>
      <c r="P14" s="32"/>
      <c r="S14" s="82"/>
      <c r="V14" s="104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2"/>
      <c r="O15" s="59"/>
      <c r="P15" s="75"/>
      <c r="S15" s="182" t="s">
        <v>30</v>
      </c>
      <c r="V15" s="104"/>
    </row>
    <row r="16" spans="1:22" ht="11.25" hidden="1" customHeight="1">
      <c r="A16" s="9"/>
      <c r="B16" s="9"/>
      <c r="C16" s="9"/>
      <c r="D16" s="32"/>
      <c r="E16" s="189" t="s">
        <v>31</v>
      </c>
      <c r="F16" s="189"/>
      <c r="G16" s="50"/>
      <c r="H16" s="42"/>
      <c r="I16" s="37"/>
      <c r="J16" s="9"/>
      <c r="K16" s="9"/>
      <c r="L16" s="9"/>
      <c r="M16" s="9"/>
      <c r="N16" s="102"/>
      <c r="O16" s="32"/>
      <c r="P16" s="40"/>
      <c r="S16" s="183"/>
      <c r="V16" s="104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2"/>
      <c r="O17" s="9"/>
      <c r="P17" s="40"/>
      <c r="S17" s="183"/>
      <c r="V17" s="104"/>
    </row>
    <row r="18" spans="1:22" ht="39" customHeight="1">
      <c r="A18" s="41"/>
      <c r="B18" s="9"/>
      <c r="C18" s="9"/>
      <c r="D18" s="32"/>
      <c r="E18" s="181" t="s">
        <v>32</v>
      </c>
      <c r="F18" s="181"/>
      <c r="G18" s="49"/>
      <c r="H18" s="38" t="s">
        <v>33</v>
      </c>
      <c r="I18" s="37"/>
      <c r="J18" s="9"/>
      <c r="K18" s="9"/>
      <c r="L18" s="9"/>
      <c r="M18" s="9"/>
      <c r="N18" s="102"/>
      <c r="O18" s="32"/>
      <c r="P18" s="39" t="s">
        <v>19</v>
      </c>
      <c r="S18" s="183"/>
      <c r="V18" s="107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2"/>
      <c r="O19" s="9"/>
      <c r="P19" s="40"/>
      <c r="S19" s="183"/>
      <c r="V19" s="104"/>
    </row>
    <row r="20" spans="1:22" ht="18" customHeight="1">
      <c r="A20" s="9"/>
      <c r="B20" s="9"/>
      <c r="C20" s="9"/>
      <c r="D20" s="32"/>
      <c r="E20" s="181" t="s">
        <v>35</v>
      </c>
      <c r="F20" s="181"/>
      <c r="G20" s="32"/>
      <c r="H20" s="52" t="s">
        <v>36</v>
      </c>
      <c r="I20" s="37"/>
      <c r="J20" s="9"/>
      <c r="K20" s="9"/>
      <c r="L20" s="9"/>
      <c r="M20" s="9"/>
      <c r="N20" s="102"/>
      <c r="O20" s="32"/>
      <c r="P20" s="39" t="s">
        <v>19</v>
      </c>
      <c r="S20" s="183"/>
      <c r="V20" s="107" t="s">
        <v>37</v>
      </c>
    </row>
    <row r="21" spans="1:22" ht="18" customHeight="1">
      <c r="A21" s="9"/>
      <c r="B21" s="9"/>
      <c r="C21" s="9"/>
      <c r="D21" s="32"/>
      <c r="E21" s="181" t="s">
        <v>38</v>
      </c>
      <c r="F21" s="181"/>
      <c r="G21" s="32"/>
      <c r="H21" s="52" t="s">
        <v>39</v>
      </c>
      <c r="I21" s="37"/>
      <c r="J21" s="9"/>
      <c r="K21" s="9"/>
      <c r="L21" s="9"/>
      <c r="M21" s="9"/>
      <c r="N21" s="102"/>
      <c r="O21" s="32"/>
      <c r="P21" s="39" t="s">
        <v>19</v>
      </c>
      <c r="S21" s="183"/>
      <c r="V21" s="107" t="s">
        <v>40</v>
      </c>
    </row>
    <row r="22" spans="1:22" ht="18" customHeight="1">
      <c r="A22" s="9"/>
      <c r="B22" s="9"/>
      <c r="C22" s="9"/>
      <c r="D22" s="32"/>
      <c r="E22" s="181" t="s">
        <v>41</v>
      </c>
      <c r="F22" s="181"/>
      <c r="G22" s="32"/>
      <c r="H22" s="52" t="s">
        <v>42</v>
      </c>
      <c r="I22" s="37"/>
      <c r="J22" s="9"/>
      <c r="K22" s="9"/>
      <c r="L22" s="9"/>
      <c r="M22" s="9"/>
      <c r="N22" s="102"/>
      <c r="O22" s="32"/>
      <c r="P22" s="39" t="s">
        <v>19</v>
      </c>
      <c r="S22" s="183"/>
      <c r="V22" s="107" t="s">
        <v>43</v>
      </c>
    </row>
    <row r="23" spans="1:22" ht="24" customHeight="1">
      <c r="A23" s="9"/>
      <c r="B23" s="9"/>
      <c r="C23" s="9"/>
      <c r="D23" s="32"/>
      <c r="E23" s="181" t="s">
        <v>44</v>
      </c>
      <c r="F23" s="181"/>
      <c r="G23" s="32"/>
      <c r="H23" s="53" t="s">
        <v>45</v>
      </c>
      <c r="I23" s="37"/>
      <c r="J23" s="9"/>
      <c r="K23" s="9"/>
      <c r="L23" s="9"/>
      <c r="M23" s="9"/>
      <c r="N23" s="102"/>
      <c r="O23" s="32"/>
      <c r="P23" s="39" t="s">
        <v>19</v>
      </c>
      <c r="S23" s="183"/>
      <c r="V23" s="106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2"/>
      <c r="O24" s="59"/>
      <c r="P24" s="40"/>
      <c r="S24" s="183"/>
      <c r="V24" s="104"/>
    </row>
    <row r="25" spans="1:22" ht="24" customHeight="1">
      <c r="A25" s="59"/>
      <c r="B25" s="59"/>
      <c r="C25" s="59"/>
      <c r="D25" s="32"/>
      <c r="E25" s="181" t="s">
        <v>47</v>
      </c>
      <c r="F25" s="181"/>
      <c r="G25" s="32"/>
      <c r="H25" s="57" t="s">
        <v>48</v>
      </c>
      <c r="I25" s="37"/>
      <c r="J25" s="59"/>
      <c r="K25" s="59"/>
      <c r="L25" s="59"/>
      <c r="M25" s="59"/>
      <c r="N25" s="102"/>
      <c r="O25" s="32"/>
      <c r="P25" s="84" t="s">
        <v>19</v>
      </c>
      <c r="S25" s="183"/>
      <c r="V25" s="107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2"/>
      <c r="O26" s="9"/>
      <c r="P26" s="32"/>
      <c r="S26" s="183"/>
      <c r="V26" s="104"/>
    </row>
    <row r="27" spans="1:22" ht="18" customHeight="1">
      <c r="A27" s="59"/>
      <c r="B27" s="59"/>
      <c r="C27" s="59"/>
      <c r="D27" s="32"/>
      <c r="E27" s="181" t="s">
        <v>50</v>
      </c>
      <c r="F27" s="181"/>
      <c r="G27" s="32"/>
      <c r="H27" s="53" t="s">
        <v>51</v>
      </c>
      <c r="I27" s="37"/>
      <c r="J27" s="59"/>
      <c r="K27" s="59"/>
      <c r="L27" s="59"/>
      <c r="M27" s="59"/>
      <c r="N27" s="102"/>
      <c r="O27" s="32"/>
      <c r="P27" s="84" t="s">
        <v>19</v>
      </c>
      <c r="S27" s="183"/>
      <c r="V27" s="105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2"/>
      <c r="O28" s="59"/>
      <c r="P28" s="32"/>
      <c r="S28" s="183"/>
      <c r="V28" s="104"/>
    </row>
    <row r="29" spans="1:22" ht="10.5" hidden="1" customHeight="1">
      <c r="A29" s="59"/>
      <c r="B29" s="59"/>
      <c r="C29" s="59"/>
      <c r="D29" s="32"/>
      <c r="E29" s="181" t="s">
        <v>53</v>
      </c>
      <c r="F29" s="181"/>
      <c r="G29" s="32"/>
      <c r="H29" s="57"/>
      <c r="I29" s="37"/>
      <c r="J29" s="59"/>
      <c r="K29" s="59"/>
      <c r="L29" s="59"/>
      <c r="M29" s="59"/>
      <c r="N29" s="102"/>
      <c r="O29" s="32"/>
      <c r="P29" s="84" t="str">
        <f>IF(H27="По обособленному подразделению","MANDATORY","OPTIONAL")</f>
        <v>OPTIONAL</v>
      </c>
      <c r="S29" s="183"/>
      <c r="V29" s="105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2"/>
      <c r="O30" s="32"/>
      <c r="P30" s="32"/>
      <c r="S30" s="184"/>
      <c r="V30" s="104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2"/>
      <c r="O31" s="59"/>
      <c r="P31" s="59"/>
      <c r="S31" s="82"/>
      <c r="V31" s="104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2"/>
      <c r="O32" s="9"/>
      <c r="P32" s="9"/>
      <c r="S32" s="82"/>
      <c r="V32" s="104"/>
    </row>
    <row r="33" spans="1:22" ht="24" customHeight="1">
      <c r="A33" s="41"/>
      <c r="B33" s="41"/>
      <c r="C33" s="59"/>
      <c r="D33" s="44"/>
      <c r="E33" s="181" t="s">
        <v>55</v>
      </c>
      <c r="F33" s="181"/>
      <c r="G33" s="32"/>
      <c r="H33" s="81" t="s">
        <v>56</v>
      </c>
      <c r="I33" s="59"/>
      <c r="J33" s="59"/>
      <c r="K33" s="59"/>
      <c r="L33" s="59"/>
      <c r="M33" s="59"/>
      <c r="N33" s="102"/>
      <c r="O33" s="59"/>
      <c r="P33" s="84" t="s">
        <v>19</v>
      </c>
      <c r="S33" s="79" t="s">
        <v>57</v>
      </c>
      <c r="V33" s="105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2"/>
      <c r="O34" s="59"/>
      <c r="P34" s="59"/>
      <c r="S34" s="82"/>
      <c r="V34" s="104"/>
    </row>
    <row r="35" spans="1:22" ht="24" customHeight="1">
      <c r="A35" s="41"/>
      <c r="B35" s="41"/>
      <c r="C35" s="59"/>
      <c r="D35" s="44"/>
      <c r="E35" s="181" t="s">
        <v>59</v>
      </c>
      <c r="F35" s="181"/>
      <c r="G35" s="32"/>
      <c r="H35" s="81" t="s">
        <v>60</v>
      </c>
      <c r="I35" s="59"/>
      <c r="J35" s="59"/>
      <c r="K35" s="59"/>
      <c r="L35" s="59"/>
      <c r="M35" s="59"/>
      <c r="N35" s="102"/>
      <c r="O35" s="59"/>
      <c r="P35" s="84" t="s">
        <v>19</v>
      </c>
      <c r="S35" s="79" t="s">
        <v>61</v>
      </c>
      <c r="V35" s="105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2"/>
      <c r="O36" s="59"/>
      <c r="P36" s="59"/>
      <c r="S36" s="82"/>
      <c r="V36" s="104"/>
    </row>
    <row r="37" spans="1:22" ht="24.75" customHeight="1">
      <c r="A37" s="41"/>
      <c r="B37" s="41"/>
      <c r="C37" s="59"/>
      <c r="D37" s="44"/>
      <c r="E37" s="181" t="s">
        <v>63</v>
      </c>
      <c r="F37" s="181"/>
      <c r="G37" s="32"/>
      <c r="H37" s="80" t="s">
        <v>64</v>
      </c>
      <c r="I37" s="59"/>
      <c r="J37" s="59"/>
      <c r="K37" s="59"/>
      <c r="L37" s="59"/>
      <c r="M37" s="59"/>
      <c r="N37" s="102"/>
      <c r="O37" s="59"/>
      <c r="P37" s="84" t="s">
        <v>19</v>
      </c>
      <c r="S37" s="82"/>
      <c r="V37" s="105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2"/>
      <c r="O38" s="59"/>
      <c r="P38" s="59"/>
      <c r="S38" s="82"/>
      <c r="V38" s="104"/>
    </row>
    <row r="39" spans="1:22" ht="24.75" customHeight="1">
      <c r="A39" s="41"/>
      <c r="B39" s="41"/>
      <c r="C39" s="59"/>
      <c r="D39" s="44"/>
      <c r="E39" s="181" t="s">
        <v>66</v>
      </c>
      <c r="F39" s="181"/>
      <c r="G39" s="32"/>
      <c r="H39" s="80" t="s">
        <v>64</v>
      </c>
      <c r="I39" s="59"/>
      <c r="J39" s="59"/>
      <c r="K39" s="59"/>
      <c r="L39" s="59"/>
      <c r="M39" s="59"/>
      <c r="N39" s="102"/>
      <c r="O39" s="59"/>
      <c r="P39" s="84" t="s">
        <v>19</v>
      </c>
      <c r="S39" s="82"/>
      <c r="V39" s="105" t="s">
        <v>67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2"/>
      <c r="O40" s="59"/>
      <c r="P40" s="59"/>
      <c r="S40" s="82"/>
      <c r="V40" s="104"/>
    </row>
    <row r="41" spans="1:22" ht="24.75" customHeight="1">
      <c r="A41" s="41"/>
      <c r="B41" s="41"/>
      <c r="C41" s="59"/>
      <c r="D41" s="44"/>
      <c r="E41" s="181" t="s">
        <v>68</v>
      </c>
      <c r="F41" s="181"/>
      <c r="G41" s="32"/>
      <c r="H41" s="110" t="s">
        <v>69</v>
      </c>
      <c r="I41" s="59"/>
      <c r="J41" s="59"/>
      <c r="K41" s="59"/>
      <c r="L41" s="59"/>
      <c r="M41" s="59"/>
      <c r="N41" s="102"/>
      <c r="O41" s="59"/>
      <c r="P41" s="84" t="s">
        <v>19</v>
      </c>
      <c r="S41" s="79" t="s">
        <v>70</v>
      </c>
      <c r="V41" s="107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2"/>
      <c r="O42" s="59"/>
      <c r="P42" s="59"/>
      <c r="S42" s="82"/>
      <c r="V42" s="104"/>
    </row>
    <row r="43" spans="1:22" ht="18.75" customHeight="1">
      <c r="A43" s="41"/>
      <c r="B43" s="41"/>
      <c r="C43" s="59"/>
      <c r="D43" s="44"/>
      <c r="E43" s="181" t="s">
        <v>72</v>
      </c>
      <c r="F43" s="181"/>
      <c r="G43" s="32"/>
      <c r="H43" s="80" t="s">
        <v>73</v>
      </c>
      <c r="I43" s="59"/>
      <c r="J43" s="59"/>
      <c r="K43" s="59"/>
      <c r="L43" s="59"/>
      <c r="M43" s="59"/>
      <c r="N43" s="102"/>
      <c r="O43" s="59"/>
      <c r="P43" s="84" t="s">
        <v>19</v>
      </c>
      <c r="S43" s="82"/>
      <c r="V43" s="105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2"/>
      <c r="O44" s="59"/>
      <c r="P44" s="59"/>
      <c r="S44" s="82"/>
      <c r="V44" s="104"/>
    </row>
    <row r="45" spans="1:22" ht="75" customHeight="1">
      <c r="A45" s="41"/>
      <c r="B45" s="41"/>
      <c r="C45" s="9"/>
      <c r="D45" s="44"/>
      <c r="E45" s="181" t="s">
        <v>75</v>
      </c>
      <c r="F45" s="181"/>
      <c r="G45" s="32"/>
      <c r="H45" s="80" t="s">
        <v>76</v>
      </c>
      <c r="I45" s="9"/>
      <c r="J45" s="9"/>
      <c r="K45" s="9"/>
      <c r="L45" s="9"/>
      <c r="M45" s="9"/>
      <c r="N45" s="102"/>
      <c r="O45" s="9"/>
      <c r="P45" s="84" t="s">
        <v>19</v>
      </c>
      <c r="S45" s="79" t="s">
        <v>77</v>
      </c>
      <c r="V45" s="105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2"/>
      <c r="O46" s="9"/>
      <c r="P46" s="9"/>
      <c r="S46" s="82"/>
      <c r="V46" s="104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2"/>
      <c r="O47" s="59"/>
      <c r="P47" s="59"/>
      <c r="S47" s="82"/>
      <c r="V47" s="104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2"/>
      <c r="O48" s="59"/>
      <c r="P48" s="59"/>
      <c r="S48" s="82"/>
      <c r="V48" s="104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2"/>
      <c r="O49" s="59"/>
      <c r="P49" s="59"/>
      <c r="S49" s="82"/>
      <c r="V49" s="104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2"/>
      <c r="O50" s="59"/>
      <c r="P50" s="59"/>
      <c r="S50" s="82"/>
      <c r="V50" s="104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2"/>
      <c r="O51" s="59"/>
      <c r="P51" s="59"/>
      <c r="S51" s="82"/>
      <c r="V51" s="104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2"/>
      <c r="O52" s="59"/>
      <c r="P52" s="59"/>
      <c r="S52" s="82"/>
      <c r="V52" s="104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2"/>
      <c r="O53" s="59"/>
      <c r="P53" s="59"/>
      <c r="S53" s="82"/>
      <c r="V53" s="104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2"/>
      <c r="O54" s="59"/>
      <c r="P54" s="59"/>
      <c r="S54" s="82"/>
      <c r="V54" s="104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2"/>
      <c r="O55" s="9"/>
      <c r="P55" s="9"/>
      <c r="S55" s="82"/>
      <c r="V55" s="104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2"/>
      <c r="O56" s="9"/>
      <c r="P56" s="9"/>
      <c r="S56" s="82"/>
      <c r="V56" s="104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2"/>
      <c r="O57" s="9"/>
      <c r="P57" s="9"/>
      <c r="S57" s="82"/>
      <c r="V57" s="104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2"/>
      <c r="O58" s="9"/>
      <c r="P58" s="9"/>
      <c r="S58" s="82"/>
      <c r="V58" s="104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2"/>
      <c r="O59" s="9"/>
      <c r="P59" s="9"/>
      <c r="S59" s="82"/>
      <c r="V59" s="104"/>
    </row>
    <row r="60" spans="1:22" ht="15" customHeight="1">
      <c r="A60" s="9"/>
      <c r="B60" s="9"/>
      <c r="C60" s="9"/>
      <c r="D60" s="9"/>
      <c r="E60" s="191" t="s">
        <v>79</v>
      </c>
      <c r="F60" s="191"/>
      <c r="G60" s="54"/>
      <c r="H60" s="54"/>
      <c r="I60" s="9"/>
      <c r="J60" s="9"/>
      <c r="K60" s="9"/>
      <c r="L60" s="9"/>
      <c r="M60" s="9"/>
      <c r="N60" s="102"/>
      <c r="O60" s="9"/>
      <c r="P60" s="9"/>
      <c r="S60" s="82"/>
      <c r="V60" s="104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2"/>
      <c r="O61" s="9"/>
      <c r="P61" s="32"/>
      <c r="S61" s="82"/>
      <c r="V61" s="104"/>
    </row>
    <row r="62" spans="1:22" ht="24" customHeight="1">
      <c r="A62" s="59"/>
      <c r="B62" s="59"/>
      <c r="C62" s="59"/>
      <c r="D62" s="32"/>
      <c r="E62" s="181" t="s">
        <v>80</v>
      </c>
      <c r="F62" s="103" t="s">
        <v>81</v>
      </c>
      <c r="G62" s="32"/>
      <c r="H62" s="80" t="s">
        <v>82</v>
      </c>
      <c r="I62" s="37"/>
      <c r="J62" s="59"/>
      <c r="K62" s="59"/>
      <c r="L62" s="59"/>
      <c r="M62" s="59"/>
      <c r="N62" s="102"/>
      <c r="O62" s="32"/>
      <c r="P62" s="84" t="s">
        <v>19</v>
      </c>
      <c r="S62" s="82"/>
      <c r="V62" s="105" t="s">
        <v>83</v>
      </c>
    </row>
    <row r="63" spans="1:22" ht="24" customHeight="1">
      <c r="A63" s="59"/>
      <c r="B63" s="59"/>
      <c r="C63" s="59"/>
      <c r="D63" s="32"/>
      <c r="E63" s="181"/>
      <c r="F63" s="103" t="s">
        <v>84</v>
      </c>
      <c r="G63" s="32"/>
      <c r="H63" s="80" t="s">
        <v>82</v>
      </c>
      <c r="I63" s="37"/>
      <c r="J63" s="59"/>
      <c r="K63" s="59"/>
      <c r="L63" s="59"/>
      <c r="M63" s="59"/>
      <c r="N63" s="102"/>
      <c r="O63" s="32"/>
      <c r="P63" s="84" t="s">
        <v>19</v>
      </c>
      <c r="S63" s="82"/>
      <c r="V63" s="105" t="s">
        <v>85</v>
      </c>
    </row>
    <row r="64" spans="1:22" ht="15" customHeight="1">
      <c r="A64" s="59"/>
      <c r="B64" s="59"/>
      <c r="C64" s="59"/>
      <c r="D64" s="32"/>
      <c r="E64" s="181" t="s">
        <v>86</v>
      </c>
      <c r="F64" s="103" t="s">
        <v>87</v>
      </c>
      <c r="G64" s="32"/>
      <c r="H64" s="80" t="s">
        <v>88</v>
      </c>
      <c r="I64" s="37"/>
      <c r="J64" s="59"/>
      <c r="K64" s="59"/>
      <c r="L64" s="59"/>
      <c r="M64" s="59"/>
      <c r="N64" s="102"/>
      <c r="O64" s="32"/>
      <c r="P64" s="84" t="s">
        <v>19</v>
      </c>
      <c r="S64" s="82"/>
      <c r="V64" s="105" t="s">
        <v>89</v>
      </c>
    </row>
    <row r="65" spans="1:22" ht="15" customHeight="1">
      <c r="A65" s="59"/>
      <c r="B65" s="59"/>
      <c r="C65" s="59"/>
      <c r="D65" s="32"/>
      <c r="E65" s="181"/>
      <c r="F65" s="103" t="s">
        <v>90</v>
      </c>
      <c r="G65" s="32"/>
      <c r="H65" s="80" t="s">
        <v>91</v>
      </c>
      <c r="I65" s="37"/>
      <c r="J65" s="59"/>
      <c r="K65" s="59"/>
      <c r="L65" s="59"/>
      <c r="M65" s="59"/>
      <c r="N65" s="102"/>
      <c r="O65" s="32"/>
      <c r="P65" s="84" t="s">
        <v>19</v>
      </c>
      <c r="S65" s="82"/>
      <c r="V65" s="105" t="s">
        <v>92</v>
      </c>
    </row>
    <row r="66" spans="1:22" ht="15" customHeight="1">
      <c r="A66" s="59"/>
      <c r="B66" s="59"/>
      <c r="C66" s="59"/>
      <c r="D66" s="32"/>
      <c r="E66" s="181" t="s">
        <v>93</v>
      </c>
      <c r="F66" s="103" t="s">
        <v>87</v>
      </c>
      <c r="G66" s="32"/>
      <c r="H66" s="80" t="s">
        <v>94</v>
      </c>
      <c r="I66" s="37"/>
      <c r="J66" s="59"/>
      <c r="K66" s="59"/>
      <c r="L66" s="59"/>
      <c r="M66" s="59"/>
      <c r="N66" s="102"/>
      <c r="O66" s="32"/>
      <c r="P66" s="84" t="s">
        <v>19</v>
      </c>
      <c r="S66" s="82"/>
      <c r="V66" s="105" t="s">
        <v>95</v>
      </c>
    </row>
    <row r="67" spans="1:22" ht="15" customHeight="1">
      <c r="A67" s="59"/>
      <c r="B67" s="59"/>
      <c r="C67" s="59"/>
      <c r="D67" s="32"/>
      <c r="E67" s="181"/>
      <c r="F67" s="103" t="s">
        <v>90</v>
      </c>
      <c r="G67" s="32"/>
      <c r="H67" s="80" t="s">
        <v>96</v>
      </c>
      <c r="I67" s="37"/>
      <c r="J67" s="59"/>
      <c r="K67" s="59"/>
      <c r="L67" s="59"/>
      <c r="M67" s="59"/>
      <c r="N67" s="102"/>
      <c r="O67" s="32"/>
      <c r="P67" s="84" t="s">
        <v>19</v>
      </c>
      <c r="S67" s="82"/>
      <c r="V67" s="105" t="s">
        <v>97</v>
      </c>
    </row>
    <row r="68" spans="1:22" ht="15" customHeight="1">
      <c r="A68" s="9"/>
      <c r="B68" s="9"/>
      <c r="C68" s="9"/>
      <c r="D68" s="32"/>
      <c r="E68" s="181" t="s">
        <v>98</v>
      </c>
      <c r="F68" s="103" t="s">
        <v>87</v>
      </c>
      <c r="G68" s="32"/>
      <c r="H68" s="80" t="s">
        <v>99</v>
      </c>
      <c r="I68" s="37"/>
      <c r="J68" s="9"/>
      <c r="K68" s="9"/>
      <c r="L68" s="9"/>
      <c r="M68" s="9"/>
      <c r="N68" s="102"/>
      <c r="O68" s="32"/>
      <c r="P68" s="84" t="s">
        <v>19</v>
      </c>
      <c r="S68" s="82"/>
      <c r="V68" s="105" t="s">
        <v>100</v>
      </c>
    </row>
    <row r="69" spans="1:22" ht="15" customHeight="1">
      <c r="A69" s="9"/>
      <c r="B69" s="9"/>
      <c r="C69" s="9"/>
      <c r="D69" s="32"/>
      <c r="E69" s="181"/>
      <c r="F69" s="103" t="s">
        <v>101</v>
      </c>
      <c r="G69" s="32"/>
      <c r="H69" s="80" t="s">
        <v>102</v>
      </c>
      <c r="I69" s="37"/>
      <c r="J69" s="9"/>
      <c r="K69" s="9"/>
      <c r="L69" s="9"/>
      <c r="M69" s="9"/>
      <c r="N69" s="102"/>
      <c r="O69" s="32"/>
      <c r="P69" s="84" t="s">
        <v>19</v>
      </c>
      <c r="S69" s="82"/>
      <c r="V69" s="105" t="s">
        <v>103</v>
      </c>
    </row>
    <row r="70" spans="1:22" ht="15" customHeight="1">
      <c r="A70" s="9"/>
      <c r="B70" s="9"/>
      <c r="C70" s="9"/>
      <c r="D70" s="32"/>
      <c r="E70" s="181"/>
      <c r="F70" s="103" t="s">
        <v>90</v>
      </c>
      <c r="G70" s="32"/>
      <c r="H70" s="80" t="s">
        <v>91</v>
      </c>
      <c r="I70" s="37"/>
      <c r="J70" s="9"/>
      <c r="K70" s="9"/>
      <c r="L70" s="9"/>
      <c r="M70" s="9"/>
      <c r="N70" s="102"/>
      <c r="O70" s="32"/>
      <c r="P70" s="84" t="s">
        <v>19</v>
      </c>
      <c r="S70" s="82"/>
      <c r="V70" s="105" t="s">
        <v>104</v>
      </c>
    </row>
    <row r="71" spans="1:22" ht="15" customHeight="1">
      <c r="A71" s="9"/>
      <c r="B71" s="9"/>
      <c r="C71" s="9"/>
      <c r="D71" s="32"/>
      <c r="E71" s="181"/>
      <c r="F71" s="103" t="s">
        <v>105</v>
      </c>
      <c r="G71" s="32"/>
      <c r="H71" s="146" t="s">
        <v>106</v>
      </c>
      <c r="I71" s="37"/>
      <c r="J71" s="9"/>
      <c r="K71" s="9"/>
      <c r="L71" s="9"/>
      <c r="M71" s="9"/>
      <c r="N71" s="102"/>
      <c r="O71" s="32"/>
      <c r="P71" s="84" t="s">
        <v>19</v>
      </c>
      <c r="S71" s="82"/>
      <c r="V71" s="105" t="s">
        <v>107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0" t="s">
        <v>108</v>
      </c>
      <c r="F75" s="190"/>
      <c r="G75" s="190"/>
      <c r="H75" s="190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1" t="s">
        <v>109</v>
      </c>
      <c r="F78" s="181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110</v>
      </c>
    </row>
    <row r="79" spans="1:22" ht="3" customHeight="1"/>
    <row r="80" spans="1:22" ht="24" customHeight="1">
      <c r="A80" s="41"/>
      <c r="B80" s="41"/>
      <c r="C80" s="59"/>
      <c r="D80" s="44"/>
      <c r="E80" s="181" t="s">
        <v>111</v>
      </c>
      <c r="F80" s="181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2" t="s">
        <v>112</v>
      </c>
      <c r="F86" s="87" t="s">
        <v>113</v>
      </c>
      <c r="G86" s="88"/>
      <c r="H86" s="73"/>
    </row>
    <row r="87" spans="5:8" ht="15" customHeight="1">
      <c r="E87" s="192"/>
      <c r="F87" s="87" t="s">
        <v>114</v>
      </c>
      <c r="G87" s="88"/>
      <c r="H87" s="73"/>
    </row>
    <row r="88" spans="5:8" ht="15" customHeight="1">
      <c r="E88" s="192" t="s">
        <v>115</v>
      </c>
      <c r="F88" s="87" t="s">
        <v>113</v>
      </c>
      <c r="G88" s="88"/>
      <c r="H88" s="73"/>
    </row>
    <row r="89" spans="5:8" ht="15" customHeight="1">
      <c r="E89" s="192"/>
      <c r="F89" s="87" t="s">
        <v>114</v>
      </c>
      <c r="G89" s="88"/>
      <c r="H89" s="73"/>
    </row>
    <row r="90" spans="5:8" ht="15" customHeight="1">
      <c r="E90" s="192" t="s">
        <v>116</v>
      </c>
      <c r="F90" s="87" t="s">
        <v>113</v>
      </c>
      <c r="G90" s="88"/>
      <c r="H90" s="73"/>
    </row>
    <row r="91" spans="5:8" ht="15" customHeight="1">
      <c r="E91" s="192"/>
      <c r="F91" s="87" t="s">
        <v>114</v>
      </c>
      <c r="G91" s="88"/>
      <c r="H91" s="73"/>
    </row>
    <row r="92" spans="5:8" ht="15" customHeight="1">
      <c r="E92" s="192" t="s">
        <v>117</v>
      </c>
      <c r="F92" s="87" t="s">
        <v>113</v>
      </c>
      <c r="G92" s="88"/>
      <c r="H92" s="73"/>
    </row>
    <row r="93" spans="5:8" ht="15" customHeight="1">
      <c r="E93" s="192"/>
      <c r="F93" s="87" t="s">
        <v>114</v>
      </c>
      <c r="G93" s="88"/>
      <c r="H93" s="73"/>
    </row>
    <row r="94" spans="5:8" ht="15" customHeight="1">
      <c r="E94" s="192" t="s">
        <v>118</v>
      </c>
      <c r="F94" s="87" t="s">
        <v>113</v>
      </c>
      <c r="G94" s="88"/>
      <c r="H94" s="73"/>
    </row>
    <row r="95" spans="5:8" ht="15" customHeight="1">
      <c r="E95" s="192"/>
      <c r="F95" s="87" t="s">
        <v>114</v>
      </c>
      <c r="G95" s="88"/>
      <c r="H95" s="73"/>
    </row>
    <row r="96" spans="5:8" ht="15" customHeight="1">
      <c r="E96" s="192" t="s">
        <v>119</v>
      </c>
      <c r="F96" s="87" t="s">
        <v>113</v>
      </c>
      <c r="G96" s="88"/>
      <c r="H96" s="73"/>
    </row>
    <row r="97" spans="1:19" ht="15" customHeight="1">
      <c r="E97" s="192"/>
      <c r="F97" s="87" t="s">
        <v>114</v>
      </c>
      <c r="G97" s="88"/>
      <c r="H97" s="73"/>
    </row>
    <row r="98" spans="1:19" ht="15" customHeight="1">
      <c r="E98" s="192" t="s">
        <v>120</v>
      </c>
      <c r="F98" s="87" t="s">
        <v>113</v>
      </c>
      <c r="G98" s="88"/>
      <c r="H98" s="73"/>
    </row>
    <row r="99" spans="1:19" ht="15" customHeight="1">
      <c r="E99" s="192"/>
      <c r="F99" s="87" t="s">
        <v>114</v>
      </c>
      <c r="G99" s="88"/>
      <c r="H99" s="73"/>
    </row>
    <row r="100" spans="1:19" ht="15" customHeight="1">
      <c r="E100" s="192" t="s">
        <v>121</v>
      </c>
      <c r="F100" s="87" t="s">
        <v>113</v>
      </c>
      <c r="G100" s="88"/>
      <c r="H100" s="73"/>
    </row>
    <row r="101" spans="1:19" ht="15" customHeight="1">
      <c r="E101" s="192"/>
      <c r="F101" s="87" t="s">
        <v>114</v>
      </c>
      <c r="G101" s="88"/>
      <c r="H101" s="73"/>
    </row>
    <row r="102" spans="1:19" ht="15" customHeight="1">
      <c r="E102" s="192" t="s">
        <v>122</v>
      </c>
      <c r="F102" s="87" t="s">
        <v>113</v>
      </c>
      <c r="G102" s="88"/>
      <c r="H102" s="73"/>
    </row>
    <row r="103" spans="1:19" ht="15" customHeight="1">
      <c r="E103" s="192"/>
      <c r="F103" s="87" t="s">
        <v>114</v>
      </c>
      <c r="G103" s="88"/>
      <c r="H103" s="73"/>
    </row>
    <row r="104" spans="1:19" ht="15" customHeight="1">
      <c r="E104" s="192" t="s">
        <v>123</v>
      </c>
      <c r="F104" s="87" t="s">
        <v>113</v>
      </c>
      <c r="G104" s="88"/>
      <c r="H104" s="73"/>
    </row>
    <row r="105" spans="1:19" ht="15" customHeight="1">
      <c r="E105" s="192"/>
      <c r="F105" s="87" t="s">
        <v>114</v>
      </c>
      <c r="G105" s="88"/>
      <c r="H105" s="73"/>
    </row>
    <row r="106" spans="1:19" ht="15" customHeight="1">
      <c r="E106" s="192" t="s">
        <v>124</v>
      </c>
      <c r="F106" s="87" t="s">
        <v>113</v>
      </c>
      <c r="G106" s="88"/>
      <c r="H106" s="73"/>
    </row>
    <row r="107" spans="1:19" ht="15" customHeight="1">
      <c r="E107" s="192"/>
      <c r="F107" s="87" t="s">
        <v>114</v>
      </c>
      <c r="G107" s="88"/>
      <c r="H107" s="73"/>
    </row>
    <row r="108" spans="1:19" ht="15" customHeight="1">
      <c r="E108" s="192" t="s">
        <v>125</v>
      </c>
      <c r="F108" s="87" t="s">
        <v>113</v>
      </c>
      <c r="G108" s="88"/>
      <c r="H108" s="73"/>
    </row>
    <row r="109" spans="1:19" ht="15" customHeight="1">
      <c r="E109" s="192"/>
      <c r="F109" s="87" t="s">
        <v>114</v>
      </c>
      <c r="G109" s="88"/>
      <c r="H109" s="73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1" t="s">
        <v>126</v>
      </c>
      <c r="F112" s="181"/>
      <c r="G112" s="32"/>
      <c r="H112" s="139" t="s">
        <v>127</v>
      </c>
      <c r="I112" s="59"/>
      <c r="J112" s="59"/>
      <c r="K112" s="59"/>
      <c r="L112" s="59"/>
      <c r="M112" s="59"/>
      <c r="N112" s="102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MO_LIST_7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6"/>
  <sheetViews>
    <sheetView showGridLines="0" tabSelected="1" topLeftCell="C7" workbookViewId="0">
      <selection activeCell="K41" sqref="K41"/>
    </sheetView>
  </sheetViews>
  <sheetFormatPr defaultRowHeight="10.5" customHeight="1"/>
  <cols>
    <col min="1" max="2" width="4.7109375" style="165" hidden="1" customWidth="1"/>
    <col min="3" max="3" width="2.7109375" style="165" customWidth="1"/>
    <col min="4" max="4" width="10.7109375" style="165" customWidth="1"/>
    <col min="5" max="5" width="70.7109375" style="165" customWidth="1"/>
    <col min="6" max="6" width="10.7109375" style="165" customWidth="1"/>
    <col min="7" max="7" width="6.7109375" style="165" customWidth="1"/>
    <col min="8" max="12" width="17.7109375" style="165" customWidth="1"/>
    <col min="13" max="13" width="2.7109375" style="165" customWidth="1"/>
    <col min="14" max="19" width="13.5703125" style="165" hidden="1" customWidth="1"/>
    <col min="20" max="20" width="33.7109375" style="16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9" t="s">
        <v>128</v>
      </c>
      <c r="I3" s="108" t="s">
        <v>129</v>
      </c>
      <c r="J3" s="108" t="s">
        <v>130</v>
      </c>
      <c r="K3" s="108" t="s">
        <v>131</v>
      </c>
      <c r="L3" s="108" t="s">
        <v>132</v>
      </c>
      <c r="N3" s="109" t="s">
        <v>133</v>
      </c>
      <c r="O3" s="109" t="s">
        <v>134</v>
      </c>
      <c r="P3" s="109" t="s">
        <v>135</v>
      </c>
      <c r="Q3" s="109" t="s">
        <v>136</v>
      </c>
      <c r="R3" s="109" t="s">
        <v>137</v>
      </c>
      <c r="S3" s="109" t="s">
        <v>138</v>
      </c>
      <c r="T3" s="109" t="s">
        <v>139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2" t="str">
        <f>IF(ORG="","Не определено",ORG)</f>
        <v>ООО «Томские электрические сети»</v>
      </c>
      <c r="E9" s="112"/>
    </row>
    <row r="10" spans="1:20" ht="15" customHeight="1">
      <c r="D10" s="111"/>
      <c r="E10" s="111"/>
      <c r="F10" s="64"/>
      <c r="G10" s="64"/>
      <c r="H10" s="64"/>
      <c r="I10" s="64"/>
      <c r="J10" s="64"/>
      <c r="K10" s="64"/>
      <c r="L10" s="65" t="s">
        <v>140</v>
      </c>
    </row>
    <row r="11" spans="1:20" ht="15" customHeight="1">
      <c r="C11" s="62"/>
      <c r="D11" s="193" t="s">
        <v>141</v>
      </c>
      <c r="E11" s="193" t="s">
        <v>142</v>
      </c>
      <c r="F11" s="193" t="s">
        <v>143</v>
      </c>
      <c r="G11" s="193" t="s">
        <v>144</v>
      </c>
      <c r="H11" s="193" t="s">
        <v>145</v>
      </c>
      <c r="I11" s="193" t="s">
        <v>146</v>
      </c>
      <c r="J11" s="193"/>
      <c r="K11" s="193"/>
      <c r="L11" s="193"/>
    </row>
    <row r="12" spans="1:20" ht="15" customHeight="1">
      <c r="C12" s="62"/>
      <c r="D12" s="193"/>
      <c r="E12" s="193"/>
      <c r="F12" s="193"/>
      <c r="G12" s="193"/>
      <c r="H12" s="193"/>
      <c r="I12" s="72" t="s">
        <v>147</v>
      </c>
      <c r="J12" s="72" t="s">
        <v>148</v>
      </c>
      <c r="K12" s="72" t="s">
        <v>149</v>
      </c>
      <c r="L12" s="72" t="s">
        <v>150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194" t="s">
        <v>151</v>
      </c>
      <c r="E14" s="195"/>
      <c r="F14" s="195"/>
      <c r="G14" s="138"/>
      <c r="H14" s="136"/>
      <c r="I14" s="136"/>
      <c r="J14" s="136"/>
      <c r="K14" s="136"/>
      <c r="L14" s="137"/>
      <c r="N14" s="128"/>
      <c r="O14" s="128"/>
      <c r="P14" s="128"/>
      <c r="Q14" s="128"/>
      <c r="R14" s="128"/>
      <c r="S14" s="128"/>
      <c r="T14" s="128"/>
    </row>
    <row r="15" spans="1:20" ht="12" customHeight="1">
      <c r="C15" s="62"/>
      <c r="D15" s="73" t="s">
        <v>152</v>
      </c>
      <c r="E15" s="121" t="s">
        <v>153</v>
      </c>
      <c r="F15" s="122" t="s">
        <v>154</v>
      </c>
      <c r="G15" s="122">
        <v>10</v>
      </c>
      <c r="H15" s="61">
        <f>SUM(I15:L15)</f>
        <v>112132.89300000001</v>
      </c>
      <c r="I15" s="61">
        <f>SUM(I16,I17,I20,I23)</f>
        <v>6027.4940000000006</v>
      </c>
      <c r="J15" s="61">
        <f>SUM(J16,J17,J20,J23)</f>
        <v>34277.111000000004</v>
      </c>
      <c r="K15" s="61">
        <f>SUM(K16,K17,K20,K23)</f>
        <v>71828.288000000015</v>
      </c>
      <c r="L15" s="61">
        <f>SUM(L16,L17,L20,L23)</f>
        <v>0</v>
      </c>
      <c r="N15" s="128"/>
      <c r="O15" s="128"/>
      <c r="P15" s="128"/>
      <c r="Q15" s="128"/>
      <c r="R15" s="128"/>
      <c r="S15" s="128"/>
      <c r="T15" s="130" t="s">
        <v>155</v>
      </c>
    </row>
    <row r="16" spans="1:20" ht="12" customHeight="1">
      <c r="C16" s="62"/>
      <c r="D16" s="113" t="s">
        <v>156</v>
      </c>
      <c r="E16" s="123" t="s">
        <v>157</v>
      </c>
      <c r="F16" s="114" t="s">
        <v>154</v>
      </c>
      <c r="G16" s="72">
        <v>20</v>
      </c>
      <c r="H16" s="61">
        <f>SUM(I16:L16)</f>
        <v>6532.607</v>
      </c>
      <c r="I16" s="71">
        <v>4742.8140000000003</v>
      </c>
      <c r="J16" s="71"/>
      <c r="K16" s="71">
        <v>1789.7929999999999</v>
      </c>
      <c r="L16" s="71"/>
      <c r="N16" s="128"/>
      <c r="O16" s="128"/>
      <c r="P16" s="128"/>
      <c r="Q16" s="128"/>
      <c r="R16" s="128"/>
      <c r="S16" s="128"/>
      <c r="T16" s="130" t="s">
        <v>155</v>
      </c>
    </row>
    <row r="17" spans="1:20" ht="12" customHeight="1">
      <c r="C17" s="62"/>
      <c r="D17" s="113" t="s">
        <v>158</v>
      </c>
      <c r="E17" s="123" t="s">
        <v>159</v>
      </c>
      <c r="F17" s="114" t="s">
        <v>154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28"/>
      <c r="O17" s="128"/>
      <c r="P17" s="128"/>
      <c r="Q17" s="128"/>
      <c r="R17" s="128"/>
      <c r="S17" s="128"/>
      <c r="T17" s="130" t="s">
        <v>155</v>
      </c>
    </row>
    <row r="18" spans="1:20" ht="12" hidden="1" customHeight="1">
      <c r="C18" s="62"/>
      <c r="D18" s="120"/>
      <c r="E18" s="119"/>
      <c r="F18" s="117"/>
      <c r="G18" s="117"/>
      <c r="H18" s="115"/>
      <c r="I18" s="115"/>
      <c r="J18" s="115"/>
      <c r="K18" s="115"/>
      <c r="L18" s="118"/>
      <c r="N18" s="130" t="s">
        <v>160</v>
      </c>
      <c r="O18" s="128"/>
      <c r="P18" s="128"/>
      <c r="Q18" s="128"/>
      <c r="R18" s="128"/>
      <c r="S18" s="128"/>
      <c r="T18" s="128"/>
    </row>
    <row r="19" spans="1:20" ht="12" customHeight="1">
      <c r="C19" s="62"/>
      <c r="D19" s="116"/>
      <c r="E19" s="119" t="s">
        <v>161</v>
      </c>
      <c r="F19" s="117"/>
      <c r="G19" s="117"/>
      <c r="H19" s="115"/>
      <c r="I19" s="115"/>
      <c r="J19" s="115"/>
      <c r="K19" s="115"/>
      <c r="L19" s="118"/>
      <c r="N19" s="128"/>
      <c r="O19" s="128"/>
      <c r="P19" s="128"/>
      <c r="Q19" s="128"/>
      <c r="R19" s="128"/>
      <c r="S19" s="128"/>
      <c r="T19" s="133" t="s">
        <v>162</v>
      </c>
    </row>
    <row r="20" spans="1:20" ht="12" customHeight="1">
      <c r="C20" s="62"/>
      <c r="D20" s="113" t="s">
        <v>163</v>
      </c>
      <c r="E20" s="123" t="s">
        <v>164</v>
      </c>
      <c r="F20" s="114" t="s">
        <v>154</v>
      </c>
      <c r="G20" s="72" t="s">
        <v>165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28"/>
      <c r="O20" s="128"/>
      <c r="P20" s="128"/>
      <c r="Q20" s="128"/>
      <c r="R20" s="128"/>
      <c r="S20" s="128"/>
      <c r="T20" s="130" t="s">
        <v>155</v>
      </c>
    </row>
    <row r="21" spans="1:20" ht="12" hidden="1" customHeight="1">
      <c r="C21" s="62"/>
      <c r="D21" s="120"/>
      <c r="E21" s="119"/>
      <c r="F21" s="117"/>
      <c r="G21" s="117"/>
      <c r="H21" s="115"/>
      <c r="I21" s="115"/>
      <c r="J21" s="115"/>
      <c r="K21" s="115"/>
      <c r="L21" s="118"/>
      <c r="N21" s="130" t="s">
        <v>160</v>
      </c>
      <c r="O21" s="128"/>
      <c r="P21" s="128"/>
      <c r="Q21" s="128"/>
      <c r="R21" s="128"/>
      <c r="S21" s="128"/>
      <c r="T21" s="128"/>
    </row>
    <row r="22" spans="1:20" ht="12" customHeight="1">
      <c r="C22" s="62"/>
      <c r="D22" s="116"/>
      <c r="E22" s="119" t="s">
        <v>161</v>
      </c>
      <c r="F22" s="117"/>
      <c r="G22" s="117"/>
      <c r="H22" s="115"/>
      <c r="I22" s="115"/>
      <c r="J22" s="115"/>
      <c r="K22" s="115"/>
      <c r="L22" s="118"/>
      <c r="N22" s="128"/>
      <c r="O22" s="128"/>
      <c r="P22" s="128"/>
      <c r="Q22" s="128"/>
      <c r="R22" s="128"/>
      <c r="S22" s="128"/>
      <c r="T22" s="133" t="s">
        <v>166</v>
      </c>
    </row>
    <row r="23" spans="1:20" ht="12" customHeight="1">
      <c r="C23" s="62"/>
      <c r="D23" s="113" t="s">
        <v>167</v>
      </c>
      <c r="E23" s="123" t="s">
        <v>168</v>
      </c>
      <c r="F23" s="114" t="s">
        <v>154</v>
      </c>
      <c r="G23" s="72" t="s">
        <v>169</v>
      </c>
      <c r="H23" s="61">
        <f>SUM(I23:L23)</f>
        <v>105600.28600000002</v>
      </c>
      <c r="I23" s="61">
        <f>SUM(I24:I31)</f>
        <v>1284.68</v>
      </c>
      <c r="J23" s="61">
        <f>SUM(J24:J31)</f>
        <v>34277.111000000004</v>
      </c>
      <c r="K23" s="61">
        <f>SUM(K24:K31)</f>
        <v>70038.49500000001</v>
      </c>
      <c r="L23" s="61">
        <f>SUM(L24:L31)</f>
        <v>0</v>
      </c>
      <c r="N23" s="128"/>
      <c r="O23" s="128"/>
      <c r="P23" s="128"/>
      <c r="Q23" s="128"/>
      <c r="R23" s="128"/>
      <c r="S23" s="128"/>
      <c r="T23" s="130" t="s">
        <v>155</v>
      </c>
    </row>
    <row r="24" spans="1:20" ht="12" hidden="1" customHeight="1">
      <c r="C24" s="62"/>
      <c r="D24" s="120"/>
      <c r="E24" s="119"/>
      <c r="F24" s="117"/>
      <c r="G24" s="117"/>
      <c r="H24" s="115"/>
      <c r="I24" s="115"/>
      <c r="J24" s="115"/>
      <c r="K24" s="115"/>
      <c r="L24" s="118"/>
      <c r="N24" s="130" t="s">
        <v>160</v>
      </c>
      <c r="O24" s="128"/>
      <c r="P24" s="128"/>
      <c r="Q24" s="128"/>
      <c r="R24" s="128"/>
      <c r="S24" s="128"/>
      <c r="T24" s="128"/>
    </row>
    <row r="25" spans="1:20" s="163" customFormat="1" ht="12" customHeight="1">
      <c r="A25" s="148"/>
      <c r="B25" s="148"/>
      <c r="C25" s="149" t="s">
        <v>170</v>
      </c>
      <c r="D25" s="150" t="str">
        <f t="shared" ref="D25:D30" si="0">"1.4."&amp;N25</f>
        <v>1.4.1</v>
      </c>
      <c r="E25" s="151" t="s">
        <v>171</v>
      </c>
      <c r="F25" s="152" t="s">
        <v>154</v>
      </c>
      <c r="G25" s="152" t="s">
        <v>169</v>
      </c>
      <c r="H25" s="153">
        <f t="shared" ref="H25:H30" si="1">SUM(I25:L25)</f>
        <v>85708.748000000007</v>
      </c>
      <c r="I25" s="154">
        <v>1284.68</v>
      </c>
      <c r="J25" s="154">
        <v>32975.783000000003</v>
      </c>
      <c r="K25" s="154">
        <v>51448.285000000003</v>
      </c>
      <c r="L25" s="154"/>
      <c r="M25" s="148"/>
      <c r="N25" s="155" t="s">
        <v>152</v>
      </c>
      <c r="O25" s="156" t="s">
        <v>171</v>
      </c>
      <c r="P25" s="156" t="s">
        <v>172</v>
      </c>
      <c r="Q25" s="156" t="s">
        <v>173</v>
      </c>
      <c r="R25" s="156" t="s">
        <v>174</v>
      </c>
      <c r="S25" s="155" t="s">
        <v>175</v>
      </c>
      <c r="T25" s="155" t="s">
        <v>176</v>
      </c>
    </row>
    <row r="26" spans="1:20" s="164" customFormat="1" ht="12" customHeight="1">
      <c r="A26" s="148"/>
      <c r="B26" s="148"/>
      <c r="C26" s="149" t="s">
        <v>170</v>
      </c>
      <c r="D26" s="150" t="str">
        <f t="shared" si="0"/>
        <v>1.4.2</v>
      </c>
      <c r="E26" s="151" t="s">
        <v>177</v>
      </c>
      <c r="F26" s="152" t="s">
        <v>154</v>
      </c>
      <c r="G26" s="152" t="s">
        <v>169</v>
      </c>
      <c r="H26" s="153">
        <f t="shared" si="1"/>
        <v>10558.674999999999</v>
      </c>
      <c r="I26" s="154">
        <v>0</v>
      </c>
      <c r="J26" s="154">
        <v>1301.328</v>
      </c>
      <c r="K26" s="154">
        <v>9257.3469999999998</v>
      </c>
      <c r="L26" s="154"/>
      <c r="M26" s="148"/>
      <c r="N26" s="155" t="s">
        <v>178</v>
      </c>
      <c r="O26" s="156" t="s">
        <v>177</v>
      </c>
      <c r="P26" s="156" t="s">
        <v>179</v>
      </c>
      <c r="Q26" s="156" t="s">
        <v>180</v>
      </c>
      <c r="R26" s="156" t="s">
        <v>39</v>
      </c>
      <c r="S26" s="155" t="s">
        <v>175</v>
      </c>
      <c r="T26" s="155" t="s">
        <v>176</v>
      </c>
    </row>
    <row r="27" spans="1:20" s="164" customFormat="1" ht="12" customHeight="1">
      <c r="A27" s="148"/>
      <c r="B27" s="148"/>
      <c r="C27" s="149" t="s">
        <v>170</v>
      </c>
      <c r="D27" s="150" t="str">
        <f t="shared" si="0"/>
        <v>1.4.3</v>
      </c>
      <c r="E27" s="151" t="s">
        <v>181</v>
      </c>
      <c r="F27" s="152" t="s">
        <v>154</v>
      </c>
      <c r="G27" s="152" t="s">
        <v>169</v>
      </c>
      <c r="H27" s="153">
        <f t="shared" si="1"/>
        <v>220.41200000000001</v>
      </c>
      <c r="I27" s="154"/>
      <c r="J27" s="154"/>
      <c r="K27" s="154">
        <v>220.41200000000001</v>
      </c>
      <c r="L27" s="154"/>
      <c r="M27" s="148"/>
      <c r="N27" s="155" t="s">
        <v>182</v>
      </c>
      <c r="O27" s="156" t="s">
        <v>181</v>
      </c>
      <c r="P27" s="156" t="s">
        <v>183</v>
      </c>
      <c r="Q27" s="156" t="s">
        <v>184</v>
      </c>
      <c r="R27" s="156" t="s">
        <v>39</v>
      </c>
      <c r="S27" s="155" t="s">
        <v>175</v>
      </c>
      <c r="T27" s="155" t="s">
        <v>176</v>
      </c>
    </row>
    <row r="28" spans="1:20" s="164" customFormat="1" ht="12" customHeight="1">
      <c r="A28" s="148"/>
      <c r="B28" s="148"/>
      <c r="C28" s="149" t="s">
        <v>170</v>
      </c>
      <c r="D28" s="150" t="str">
        <f t="shared" si="0"/>
        <v>1.4.4</v>
      </c>
      <c r="E28" s="151" t="s">
        <v>185</v>
      </c>
      <c r="F28" s="152" t="s">
        <v>154</v>
      </c>
      <c r="G28" s="152" t="s">
        <v>169</v>
      </c>
      <c r="H28" s="153">
        <f t="shared" si="1"/>
        <v>3117.3560000000002</v>
      </c>
      <c r="I28" s="154"/>
      <c r="J28" s="154"/>
      <c r="K28" s="154">
        <v>3117.3560000000002</v>
      </c>
      <c r="L28" s="154"/>
      <c r="M28" s="148"/>
      <c r="N28" s="155" t="s">
        <v>186</v>
      </c>
      <c r="O28" s="156" t="s">
        <v>185</v>
      </c>
      <c r="P28" s="156" t="s">
        <v>187</v>
      </c>
      <c r="Q28" s="156" t="s">
        <v>188</v>
      </c>
      <c r="R28" s="156" t="s">
        <v>189</v>
      </c>
      <c r="S28" s="155" t="s">
        <v>175</v>
      </c>
      <c r="T28" s="155" t="s">
        <v>176</v>
      </c>
    </row>
    <row r="29" spans="1:20" s="164" customFormat="1" ht="12" customHeight="1">
      <c r="A29" s="148"/>
      <c r="B29" s="148"/>
      <c r="C29" s="149" t="s">
        <v>170</v>
      </c>
      <c r="D29" s="150" t="str">
        <f t="shared" si="0"/>
        <v>1.4.5</v>
      </c>
      <c r="E29" s="151" t="s">
        <v>190</v>
      </c>
      <c r="F29" s="152" t="s">
        <v>154</v>
      </c>
      <c r="G29" s="152" t="s">
        <v>169</v>
      </c>
      <c r="H29" s="153">
        <f t="shared" si="1"/>
        <v>2192.7649999999999</v>
      </c>
      <c r="I29" s="154"/>
      <c r="J29" s="154"/>
      <c r="K29" s="154">
        <v>2192.7649999999999</v>
      </c>
      <c r="L29" s="154"/>
      <c r="M29" s="148"/>
      <c r="N29" s="155" t="s">
        <v>191</v>
      </c>
      <c r="O29" s="156" t="s">
        <v>190</v>
      </c>
      <c r="P29" s="156" t="s">
        <v>192</v>
      </c>
      <c r="Q29" s="156" t="s">
        <v>193</v>
      </c>
      <c r="R29" s="156" t="s">
        <v>39</v>
      </c>
      <c r="S29" s="155" t="s">
        <v>175</v>
      </c>
      <c r="T29" s="155" t="s">
        <v>176</v>
      </c>
    </row>
    <row r="30" spans="1:20" s="164" customFormat="1" ht="12" customHeight="1">
      <c r="A30" s="148"/>
      <c r="B30" s="148"/>
      <c r="C30" s="149" t="s">
        <v>170</v>
      </c>
      <c r="D30" s="150" t="str">
        <f t="shared" si="0"/>
        <v>1.4.6</v>
      </c>
      <c r="E30" s="151" t="s">
        <v>194</v>
      </c>
      <c r="F30" s="152" t="s">
        <v>154</v>
      </c>
      <c r="G30" s="152" t="s">
        <v>169</v>
      </c>
      <c r="H30" s="153">
        <f t="shared" si="1"/>
        <v>3802.33</v>
      </c>
      <c r="I30" s="154"/>
      <c r="J30" s="154"/>
      <c r="K30" s="154">
        <v>3802.33</v>
      </c>
      <c r="L30" s="154"/>
      <c r="M30" s="148"/>
      <c r="N30" s="155" t="s">
        <v>195</v>
      </c>
      <c r="O30" s="156" t="s">
        <v>194</v>
      </c>
      <c r="P30" s="156" t="s">
        <v>196</v>
      </c>
      <c r="Q30" s="156" t="s">
        <v>197</v>
      </c>
      <c r="R30" s="156" t="s">
        <v>198</v>
      </c>
      <c r="S30" s="155" t="s">
        <v>175</v>
      </c>
      <c r="T30" s="155" t="s">
        <v>176</v>
      </c>
    </row>
    <row r="31" spans="1:20" ht="12" customHeight="1">
      <c r="C31" s="62"/>
      <c r="D31" s="116"/>
      <c r="E31" s="119" t="s">
        <v>161</v>
      </c>
      <c r="F31" s="117"/>
      <c r="G31" s="117"/>
      <c r="H31" s="115"/>
      <c r="I31" s="115"/>
      <c r="J31" s="115"/>
      <c r="K31" s="115"/>
      <c r="L31" s="118"/>
      <c r="N31" s="128"/>
      <c r="O31" s="128"/>
      <c r="P31" s="128"/>
      <c r="Q31" s="128"/>
      <c r="R31" s="128"/>
      <c r="S31" s="128"/>
      <c r="T31" s="133" t="s">
        <v>199</v>
      </c>
    </row>
    <row r="32" spans="1:20" ht="12" customHeight="1">
      <c r="C32" s="62"/>
      <c r="D32" s="73" t="s">
        <v>178</v>
      </c>
      <c r="E32" s="121" t="s">
        <v>200</v>
      </c>
      <c r="F32" s="122" t="s">
        <v>154</v>
      </c>
      <c r="G32" s="122" t="s">
        <v>201</v>
      </c>
      <c r="H32" s="61">
        <f t="shared" ref="H32:H44" si="2">SUM(I32:L32)</f>
        <v>73500.703999999998</v>
      </c>
      <c r="I32" s="61">
        <f>SUM(I34,I35,I36)</f>
        <v>0</v>
      </c>
      <c r="J32" s="61">
        <f>SUM(J33,J35,J36)</f>
        <v>5879.6610000000001</v>
      </c>
      <c r="K32" s="61">
        <f>SUM(K33,K34,K36)</f>
        <v>38332.021999999997</v>
      </c>
      <c r="L32" s="61">
        <f>SUM(L33,L34,L35)</f>
        <v>29289.021000000001</v>
      </c>
      <c r="N32" s="128"/>
      <c r="O32" s="128"/>
      <c r="P32" s="128"/>
      <c r="Q32" s="128"/>
      <c r="R32" s="128"/>
      <c r="S32" s="128"/>
      <c r="T32" s="130" t="s">
        <v>155</v>
      </c>
    </row>
    <row r="33" spans="1:20" ht="12" customHeight="1">
      <c r="C33" s="62"/>
      <c r="D33" s="113" t="s">
        <v>202</v>
      </c>
      <c r="E33" s="123" t="s">
        <v>147</v>
      </c>
      <c r="F33" s="114" t="s">
        <v>154</v>
      </c>
      <c r="G33" s="72" t="s">
        <v>203</v>
      </c>
      <c r="H33" s="61">
        <f t="shared" si="2"/>
        <v>5879.6610000000001</v>
      </c>
      <c r="I33" s="127"/>
      <c r="J33" s="71">
        <v>5879.6610000000001</v>
      </c>
      <c r="K33" s="71"/>
      <c r="L33" s="71"/>
      <c r="N33" s="128"/>
      <c r="O33" s="128"/>
      <c r="P33" s="128"/>
      <c r="Q33" s="128"/>
      <c r="R33" s="128"/>
      <c r="S33" s="128"/>
      <c r="T33" s="130" t="s">
        <v>155</v>
      </c>
    </row>
    <row r="34" spans="1:20" ht="12" customHeight="1">
      <c r="C34" s="62"/>
      <c r="D34" s="113" t="s">
        <v>204</v>
      </c>
      <c r="E34" s="123" t="s">
        <v>148</v>
      </c>
      <c r="F34" s="114" t="s">
        <v>154</v>
      </c>
      <c r="G34" s="72" t="s">
        <v>205</v>
      </c>
      <c r="H34" s="61">
        <f t="shared" si="2"/>
        <v>38332.021999999997</v>
      </c>
      <c r="I34" s="71"/>
      <c r="J34" s="127"/>
      <c r="K34" s="71">
        <v>38332.021999999997</v>
      </c>
      <c r="L34" s="71"/>
      <c r="N34" s="128"/>
      <c r="O34" s="128"/>
      <c r="P34" s="128"/>
      <c r="Q34" s="128"/>
      <c r="R34" s="128"/>
      <c r="S34" s="128"/>
      <c r="T34" s="130" t="s">
        <v>155</v>
      </c>
    </row>
    <row r="35" spans="1:20" ht="12" customHeight="1">
      <c r="C35" s="62"/>
      <c r="D35" s="113" t="s">
        <v>206</v>
      </c>
      <c r="E35" s="123" t="s">
        <v>149</v>
      </c>
      <c r="F35" s="114" t="s">
        <v>154</v>
      </c>
      <c r="G35" s="72" t="s">
        <v>207</v>
      </c>
      <c r="H35" s="61">
        <f t="shared" si="2"/>
        <v>29289.021000000001</v>
      </c>
      <c r="I35" s="71"/>
      <c r="J35" s="71"/>
      <c r="K35" s="127"/>
      <c r="L35" s="71">
        <v>29289.021000000001</v>
      </c>
      <c r="N35" s="128"/>
      <c r="O35" s="128"/>
      <c r="P35" s="128"/>
      <c r="Q35" s="128"/>
      <c r="R35" s="128"/>
      <c r="S35" s="128"/>
      <c r="T35" s="130" t="s">
        <v>155</v>
      </c>
    </row>
    <row r="36" spans="1:20" ht="12" customHeight="1">
      <c r="C36" s="62"/>
      <c r="D36" s="113" t="s">
        <v>208</v>
      </c>
      <c r="E36" s="123" t="s">
        <v>209</v>
      </c>
      <c r="F36" s="114" t="s">
        <v>154</v>
      </c>
      <c r="G36" s="72" t="s">
        <v>210</v>
      </c>
      <c r="H36" s="61">
        <f t="shared" si="2"/>
        <v>0</v>
      </c>
      <c r="I36" s="71"/>
      <c r="J36" s="71"/>
      <c r="K36" s="71"/>
      <c r="L36" s="127"/>
      <c r="N36" s="128"/>
      <c r="O36" s="128"/>
      <c r="P36" s="128"/>
      <c r="Q36" s="128"/>
      <c r="R36" s="128"/>
      <c r="S36" s="128"/>
      <c r="T36" s="130" t="s">
        <v>155</v>
      </c>
    </row>
    <row r="37" spans="1:20" ht="12" customHeight="1">
      <c r="C37" s="62"/>
      <c r="D37" s="73" t="s">
        <v>182</v>
      </c>
      <c r="E37" s="121" t="s">
        <v>211</v>
      </c>
      <c r="F37" s="122" t="s">
        <v>154</v>
      </c>
      <c r="G37" s="122" t="s">
        <v>212</v>
      </c>
      <c r="H37" s="61">
        <f t="shared" si="2"/>
        <v>0</v>
      </c>
      <c r="I37" s="71"/>
      <c r="J37" s="71"/>
      <c r="K37" s="71"/>
      <c r="L37" s="71"/>
      <c r="N37" s="128"/>
      <c r="O37" s="128"/>
      <c r="P37" s="128"/>
      <c r="Q37" s="128"/>
      <c r="R37" s="128"/>
      <c r="S37" s="128"/>
      <c r="T37" s="130" t="s">
        <v>155</v>
      </c>
    </row>
    <row r="38" spans="1:20" ht="12" customHeight="1">
      <c r="C38" s="62"/>
      <c r="D38" s="73" t="s">
        <v>186</v>
      </c>
      <c r="E38" s="121" t="s">
        <v>213</v>
      </c>
      <c r="F38" s="122" t="s">
        <v>154</v>
      </c>
      <c r="G38" s="122" t="s">
        <v>214</v>
      </c>
      <c r="H38" s="61">
        <f t="shared" si="2"/>
        <v>103221.17499999999</v>
      </c>
      <c r="I38" s="61">
        <f>SUM(I39,I41,I44,I52)</f>
        <v>18.003</v>
      </c>
      <c r="J38" s="61">
        <f>SUM(J39,J41,J44,J52)</f>
        <v>1459.4860000000001</v>
      </c>
      <c r="K38" s="61">
        <f>SUM(K39,K41,K44,K52)</f>
        <v>75999.521999999997</v>
      </c>
      <c r="L38" s="61">
        <f>SUM(L39,L41,L44,L52)</f>
        <v>25744.163999999997</v>
      </c>
      <c r="N38" s="128"/>
      <c r="O38" s="128"/>
      <c r="P38" s="128"/>
      <c r="Q38" s="128"/>
      <c r="R38" s="128"/>
      <c r="S38" s="128"/>
      <c r="T38" s="130" t="s">
        <v>155</v>
      </c>
    </row>
    <row r="39" spans="1:20" ht="24" customHeight="1">
      <c r="C39" s="62"/>
      <c r="D39" s="113" t="s">
        <v>215</v>
      </c>
      <c r="E39" s="123" t="s">
        <v>216</v>
      </c>
      <c r="F39" s="114" t="s">
        <v>154</v>
      </c>
      <c r="G39" s="72" t="s">
        <v>217</v>
      </c>
      <c r="H39" s="61">
        <f t="shared" si="2"/>
        <v>2341.623</v>
      </c>
      <c r="I39" s="71">
        <v>0</v>
      </c>
      <c r="J39" s="71">
        <v>0</v>
      </c>
      <c r="K39" s="71">
        <v>2341.623</v>
      </c>
      <c r="L39" s="71">
        <v>0</v>
      </c>
      <c r="N39" s="128"/>
      <c r="O39" s="128"/>
      <c r="P39" s="128"/>
      <c r="Q39" s="128"/>
      <c r="R39" s="128"/>
      <c r="S39" s="128"/>
      <c r="T39" s="130" t="s">
        <v>155</v>
      </c>
    </row>
    <row r="40" spans="1:20" ht="12" customHeight="1">
      <c r="C40" s="62"/>
      <c r="D40" s="113" t="s">
        <v>218</v>
      </c>
      <c r="E40" s="124" t="s">
        <v>219</v>
      </c>
      <c r="F40" s="114" t="s">
        <v>154</v>
      </c>
      <c r="G40" s="72" t="s">
        <v>220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28"/>
      <c r="O40" s="128"/>
      <c r="P40" s="128"/>
      <c r="Q40" s="128"/>
      <c r="R40" s="128"/>
      <c r="S40" s="128"/>
      <c r="T40" s="130" t="s">
        <v>155</v>
      </c>
    </row>
    <row r="41" spans="1:20" ht="12" customHeight="1">
      <c r="C41" s="62"/>
      <c r="D41" s="113" t="s">
        <v>221</v>
      </c>
      <c r="E41" s="123" t="s">
        <v>222</v>
      </c>
      <c r="F41" s="114" t="s">
        <v>154</v>
      </c>
      <c r="G41" s="72" t="s">
        <v>223</v>
      </c>
      <c r="H41" s="61">
        <f t="shared" si="2"/>
        <v>62462.743999999999</v>
      </c>
      <c r="I41" s="71">
        <v>0</v>
      </c>
      <c r="J41" s="71">
        <v>1086.8530000000001</v>
      </c>
      <c r="K41" s="71">
        <v>55203.34</v>
      </c>
      <c r="L41" s="71">
        <v>6172.5510000000004</v>
      </c>
      <c r="N41" s="128"/>
      <c r="O41" s="128"/>
      <c r="P41" s="128"/>
      <c r="Q41" s="128"/>
      <c r="R41" s="128"/>
      <c r="S41" s="128"/>
      <c r="T41" s="130" t="s">
        <v>155</v>
      </c>
    </row>
    <row r="42" spans="1:20" ht="12" customHeight="1">
      <c r="C42" s="62"/>
      <c r="D42" s="113" t="s">
        <v>224</v>
      </c>
      <c r="E42" s="124" t="s">
        <v>225</v>
      </c>
      <c r="F42" s="114" t="s">
        <v>154</v>
      </c>
      <c r="G42" s="72" t="s">
        <v>226</v>
      </c>
      <c r="H42" s="61">
        <f t="shared" si="2"/>
        <v>0</v>
      </c>
      <c r="I42" s="71"/>
      <c r="J42" s="71"/>
      <c r="K42" s="71"/>
      <c r="L42" s="71"/>
      <c r="N42" s="128"/>
      <c r="O42" s="128"/>
      <c r="P42" s="128"/>
      <c r="Q42" s="128"/>
      <c r="R42" s="128"/>
      <c r="S42" s="128"/>
      <c r="T42" s="130" t="s">
        <v>155</v>
      </c>
    </row>
    <row r="43" spans="1:20" ht="12" customHeight="1">
      <c r="C43" s="62"/>
      <c r="D43" s="113" t="s">
        <v>227</v>
      </c>
      <c r="E43" s="125" t="s">
        <v>228</v>
      </c>
      <c r="F43" s="114" t="s">
        <v>154</v>
      </c>
      <c r="G43" s="72" t="s">
        <v>229</v>
      </c>
      <c r="H43" s="61">
        <f t="shared" si="2"/>
        <v>0</v>
      </c>
      <c r="I43" s="71"/>
      <c r="J43" s="71"/>
      <c r="K43" s="71"/>
      <c r="L43" s="71"/>
      <c r="N43" s="128"/>
      <c r="O43" s="128"/>
      <c r="P43" s="128"/>
      <c r="Q43" s="128"/>
      <c r="R43" s="128"/>
      <c r="S43" s="128"/>
      <c r="T43" s="130" t="s">
        <v>155</v>
      </c>
    </row>
    <row r="44" spans="1:20" ht="12" customHeight="1">
      <c r="C44" s="62"/>
      <c r="D44" s="113" t="s">
        <v>230</v>
      </c>
      <c r="E44" s="123" t="s">
        <v>231</v>
      </c>
      <c r="F44" s="114" t="s">
        <v>154</v>
      </c>
      <c r="G44" s="72" t="s">
        <v>232</v>
      </c>
      <c r="H44" s="61">
        <f t="shared" si="2"/>
        <v>12300.727000000003</v>
      </c>
      <c r="I44" s="61">
        <f>SUM(I45:I51)</f>
        <v>18.003</v>
      </c>
      <c r="J44" s="61">
        <f>SUM(J45:J51)</f>
        <v>372.63299999999998</v>
      </c>
      <c r="K44" s="61">
        <f>SUM(K45:K51)</f>
        <v>10799.614000000001</v>
      </c>
      <c r="L44" s="61">
        <f>SUM(L45:L51)</f>
        <v>1110.4769999999999</v>
      </c>
      <c r="N44" s="128"/>
      <c r="O44" s="128"/>
      <c r="P44" s="128"/>
      <c r="Q44" s="128"/>
      <c r="R44" s="128"/>
      <c r="S44" s="128"/>
      <c r="T44" s="130" t="s">
        <v>155</v>
      </c>
    </row>
    <row r="45" spans="1:20" ht="12" hidden="1" customHeight="1">
      <c r="C45" s="62"/>
      <c r="D45" s="120"/>
      <c r="E45" s="119"/>
      <c r="F45" s="117"/>
      <c r="G45" s="117"/>
      <c r="H45" s="115"/>
      <c r="I45" s="115"/>
      <c r="J45" s="115"/>
      <c r="K45" s="115"/>
      <c r="L45" s="118"/>
      <c r="N45" s="130" t="s">
        <v>160</v>
      </c>
      <c r="O45" s="128"/>
      <c r="P45" s="128"/>
      <c r="Q45" s="128"/>
      <c r="R45" s="128"/>
      <c r="S45" s="128"/>
      <c r="T45" s="128"/>
    </row>
    <row r="46" spans="1:20" s="164" customFormat="1" ht="12" customHeight="1">
      <c r="A46" s="148"/>
      <c r="B46" s="148"/>
      <c r="C46" s="149" t="s">
        <v>170</v>
      </c>
      <c r="D46" s="150" t="str">
        <f>"4.3."&amp;N46</f>
        <v>4.3.1</v>
      </c>
      <c r="E46" s="151" t="s">
        <v>171</v>
      </c>
      <c r="F46" s="152" t="s">
        <v>154</v>
      </c>
      <c r="G46" s="152" t="s">
        <v>232</v>
      </c>
      <c r="H46" s="153">
        <f>SUM(I46:L46)</f>
        <v>2017.845</v>
      </c>
      <c r="I46" s="154">
        <v>18.003</v>
      </c>
      <c r="J46" s="154">
        <v>372.63299999999998</v>
      </c>
      <c r="K46" s="154">
        <v>626.25800000000004</v>
      </c>
      <c r="L46" s="154">
        <v>1000.951</v>
      </c>
      <c r="M46" s="148"/>
      <c r="N46" s="155" t="s">
        <v>152</v>
      </c>
      <c r="O46" s="156" t="s">
        <v>171</v>
      </c>
      <c r="P46" s="156" t="s">
        <v>172</v>
      </c>
      <c r="Q46" s="156" t="s">
        <v>173</v>
      </c>
      <c r="R46" s="156" t="s">
        <v>174</v>
      </c>
      <c r="S46" s="155" t="s">
        <v>175</v>
      </c>
      <c r="T46" s="155" t="s">
        <v>233</v>
      </c>
    </row>
    <row r="47" spans="1:20" s="164" customFormat="1" ht="12" customHeight="1">
      <c r="A47" s="148"/>
      <c r="B47" s="148"/>
      <c r="C47" s="149" t="s">
        <v>170</v>
      </c>
      <c r="D47" s="150" t="str">
        <f>"4.3."&amp;N47</f>
        <v>4.3.2</v>
      </c>
      <c r="E47" s="151" t="s">
        <v>190</v>
      </c>
      <c r="F47" s="152" t="s">
        <v>154</v>
      </c>
      <c r="G47" s="152" t="s">
        <v>232</v>
      </c>
      <c r="H47" s="153">
        <f>SUM(I47:L47)</f>
        <v>9289.639000000001</v>
      </c>
      <c r="I47" s="154"/>
      <c r="J47" s="154"/>
      <c r="K47" s="154">
        <v>9192.3080000000009</v>
      </c>
      <c r="L47" s="154">
        <v>97.331000000000003</v>
      </c>
      <c r="M47" s="148"/>
      <c r="N47" s="155" t="s">
        <v>178</v>
      </c>
      <c r="O47" s="156" t="s">
        <v>190</v>
      </c>
      <c r="P47" s="156" t="s">
        <v>192</v>
      </c>
      <c r="Q47" s="156" t="s">
        <v>193</v>
      </c>
      <c r="R47" s="156" t="s">
        <v>39</v>
      </c>
      <c r="S47" s="155" t="s">
        <v>175</v>
      </c>
      <c r="T47" s="155" t="s">
        <v>233</v>
      </c>
    </row>
    <row r="48" spans="1:20" s="164" customFormat="1" ht="12" customHeight="1">
      <c r="A48" s="148"/>
      <c r="B48" s="148"/>
      <c r="C48" s="149" t="s">
        <v>170</v>
      </c>
      <c r="D48" s="150" t="str">
        <f>"4.3."&amp;N48</f>
        <v>4.3.3</v>
      </c>
      <c r="E48" s="151" t="s">
        <v>177</v>
      </c>
      <c r="F48" s="152" t="s">
        <v>154</v>
      </c>
      <c r="G48" s="152" t="s">
        <v>232</v>
      </c>
      <c r="H48" s="153">
        <f>SUM(I48:L48)</f>
        <v>633.8420000000001</v>
      </c>
      <c r="I48" s="154"/>
      <c r="J48" s="154"/>
      <c r="K48" s="154">
        <v>621.64700000000005</v>
      </c>
      <c r="L48" s="154">
        <v>12.195</v>
      </c>
      <c r="M48" s="148"/>
      <c r="N48" s="155" t="s">
        <v>182</v>
      </c>
      <c r="O48" s="156" t="s">
        <v>177</v>
      </c>
      <c r="P48" s="156" t="s">
        <v>179</v>
      </c>
      <c r="Q48" s="156" t="s">
        <v>180</v>
      </c>
      <c r="R48" s="156" t="s">
        <v>39</v>
      </c>
      <c r="S48" s="155" t="s">
        <v>175</v>
      </c>
      <c r="T48" s="155" t="s">
        <v>233</v>
      </c>
    </row>
    <row r="49" spans="1:20" s="164" customFormat="1" ht="12" customHeight="1">
      <c r="A49" s="148"/>
      <c r="B49" s="148"/>
      <c r="C49" s="149" t="s">
        <v>170</v>
      </c>
      <c r="D49" s="150" t="str">
        <f>"4.3."&amp;N49</f>
        <v>4.3.4</v>
      </c>
      <c r="E49" s="151" t="s">
        <v>194</v>
      </c>
      <c r="F49" s="152" t="s">
        <v>154</v>
      </c>
      <c r="G49" s="152" t="s">
        <v>232</v>
      </c>
      <c r="H49" s="153">
        <f>SUM(I49:L49)</f>
        <v>475.76900000000001</v>
      </c>
      <c r="I49" s="154"/>
      <c r="J49" s="154"/>
      <c r="K49" s="154">
        <v>475.76900000000001</v>
      </c>
      <c r="L49" s="154"/>
      <c r="M49" s="148"/>
      <c r="N49" s="155" t="s">
        <v>186</v>
      </c>
      <c r="O49" s="156" t="s">
        <v>194</v>
      </c>
      <c r="P49" s="156" t="s">
        <v>196</v>
      </c>
      <c r="Q49" s="156" t="s">
        <v>197</v>
      </c>
      <c r="R49" s="156" t="s">
        <v>198</v>
      </c>
      <c r="S49" s="155" t="s">
        <v>175</v>
      </c>
      <c r="T49" s="155" t="s">
        <v>233</v>
      </c>
    </row>
    <row r="50" spans="1:20" s="164" customFormat="1" ht="12" customHeight="1">
      <c r="A50" s="148"/>
      <c r="B50" s="148"/>
      <c r="C50" s="149" t="s">
        <v>170</v>
      </c>
      <c r="D50" s="150" t="str">
        <f>"4.3."&amp;N50</f>
        <v>4.3.5</v>
      </c>
      <c r="E50" s="151" t="s">
        <v>33</v>
      </c>
      <c r="F50" s="152" t="s">
        <v>154</v>
      </c>
      <c r="G50" s="152" t="s">
        <v>232</v>
      </c>
      <c r="H50" s="153">
        <f>SUM(I50:L50)</f>
        <v>-116.36799999999999</v>
      </c>
      <c r="I50" s="154"/>
      <c r="J50" s="154"/>
      <c r="K50" s="154">
        <v>-116.36799999999999</v>
      </c>
      <c r="L50" s="154"/>
      <c r="M50" s="148"/>
      <c r="N50" s="155" t="s">
        <v>191</v>
      </c>
      <c r="O50" s="156" t="s">
        <v>33</v>
      </c>
      <c r="P50" s="156" t="s">
        <v>42</v>
      </c>
      <c r="Q50" s="156" t="s">
        <v>36</v>
      </c>
      <c r="R50" s="156" t="s">
        <v>39</v>
      </c>
      <c r="S50" s="155" t="s">
        <v>175</v>
      </c>
      <c r="T50" s="155" t="s">
        <v>233</v>
      </c>
    </row>
    <row r="51" spans="1:20" ht="12" customHeight="1">
      <c r="C51" s="62"/>
      <c r="D51" s="116"/>
      <c r="E51" s="119" t="s">
        <v>161</v>
      </c>
      <c r="F51" s="117"/>
      <c r="G51" s="117"/>
      <c r="H51" s="115"/>
      <c r="I51" s="115"/>
      <c r="J51" s="115"/>
      <c r="K51" s="115"/>
      <c r="L51" s="118"/>
      <c r="N51" s="128"/>
      <c r="O51" s="128"/>
      <c r="P51" s="128"/>
      <c r="Q51" s="128"/>
      <c r="R51" s="128"/>
      <c r="S51" s="128"/>
      <c r="T51" s="133" t="s">
        <v>234</v>
      </c>
    </row>
    <row r="52" spans="1:20" ht="12" customHeight="1">
      <c r="C52" s="62"/>
      <c r="D52" s="113" t="s">
        <v>235</v>
      </c>
      <c r="E52" s="123" t="s">
        <v>236</v>
      </c>
      <c r="F52" s="114" t="s">
        <v>154</v>
      </c>
      <c r="G52" s="72" t="s">
        <v>237</v>
      </c>
      <c r="H52" s="61">
        <f t="shared" ref="H52:H60" si="3">SUM(I52:L52)</f>
        <v>26116.080999999998</v>
      </c>
      <c r="I52" s="71">
        <v>0</v>
      </c>
      <c r="J52" s="71">
        <v>0</v>
      </c>
      <c r="K52" s="71">
        <v>7654.9449999999997</v>
      </c>
      <c r="L52" s="71">
        <v>18461.135999999999</v>
      </c>
      <c r="N52" s="128"/>
      <c r="O52" s="128"/>
      <c r="P52" s="128"/>
      <c r="Q52" s="128"/>
      <c r="R52" s="128"/>
      <c r="S52" s="128"/>
      <c r="T52" s="130" t="s">
        <v>155</v>
      </c>
    </row>
    <row r="53" spans="1:20" ht="12" customHeight="1">
      <c r="C53" s="62"/>
      <c r="D53" s="73" t="s">
        <v>191</v>
      </c>
      <c r="E53" s="121" t="s">
        <v>238</v>
      </c>
      <c r="F53" s="122" t="s">
        <v>154</v>
      </c>
      <c r="G53" s="122" t="s">
        <v>239</v>
      </c>
      <c r="H53" s="61">
        <f t="shared" si="3"/>
        <v>73500.703999999998</v>
      </c>
      <c r="I53" s="71">
        <v>5879.6610000000001</v>
      </c>
      <c r="J53" s="71">
        <v>38332.021999999997</v>
      </c>
      <c r="K53" s="71">
        <v>29289.021000000001</v>
      </c>
      <c r="L53" s="71">
        <v>0</v>
      </c>
      <c r="N53" s="128"/>
      <c r="O53" s="128"/>
      <c r="P53" s="128"/>
      <c r="Q53" s="128"/>
      <c r="R53" s="128"/>
      <c r="S53" s="128"/>
      <c r="T53" s="130" t="s">
        <v>155</v>
      </c>
    </row>
    <row r="54" spans="1:20" ht="12" customHeight="1">
      <c r="C54" s="62"/>
      <c r="D54" s="73" t="s">
        <v>195</v>
      </c>
      <c r="E54" s="121" t="s">
        <v>240</v>
      </c>
      <c r="F54" s="122" t="s">
        <v>154</v>
      </c>
      <c r="G54" s="122" t="s">
        <v>241</v>
      </c>
      <c r="H54" s="61">
        <f t="shared" si="3"/>
        <v>0</v>
      </c>
      <c r="I54" s="71">
        <v>0</v>
      </c>
      <c r="J54" s="71">
        <v>0</v>
      </c>
      <c r="K54" s="71">
        <v>0</v>
      </c>
      <c r="L54" s="71">
        <v>0</v>
      </c>
      <c r="N54" s="128"/>
      <c r="O54" s="128"/>
      <c r="P54" s="128"/>
      <c r="Q54" s="128"/>
      <c r="R54" s="128"/>
      <c r="S54" s="128"/>
      <c r="T54" s="130" t="s">
        <v>155</v>
      </c>
    </row>
    <row r="55" spans="1:20" ht="12" customHeight="1">
      <c r="C55" s="62"/>
      <c r="D55" s="73" t="s">
        <v>242</v>
      </c>
      <c r="E55" s="121" t="s">
        <v>243</v>
      </c>
      <c r="F55" s="122" t="s">
        <v>154</v>
      </c>
      <c r="G55" s="122" t="s">
        <v>244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28"/>
      <c r="O55" s="128"/>
      <c r="P55" s="128"/>
      <c r="Q55" s="128"/>
      <c r="R55" s="128"/>
      <c r="S55" s="128"/>
      <c r="T55" s="130" t="s">
        <v>155</v>
      </c>
    </row>
    <row r="56" spans="1:20" ht="12" customHeight="1">
      <c r="C56" s="62"/>
      <c r="D56" s="73" t="s">
        <v>245</v>
      </c>
      <c r="E56" s="121" t="s">
        <v>246</v>
      </c>
      <c r="F56" s="122" t="s">
        <v>154</v>
      </c>
      <c r="G56" s="122" t="s">
        <v>247</v>
      </c>
      <c r="H56" s="61">
        <f t="shared" si="3"/>
        <v>8911.7180000000008</v>
      </c>
      <c r="I56" s="71">
        <v>129.83000000000001</v>
      </c>
      <c r="J56" s="71">
        <v>365.26400000000001</v>
      </c>
      <c r="K56" s="71">
        <v>4871.7669999999998</v>
      </c>
      <c r="L56" s="71">
        <v>3544.857</v>
      </c>
      <c r="N56" s="128"/>
      <c r="O56" s="128"/>
      <c r="P56" s="128"/>
      <c r="Q56" s="128"/>
      <c r="R56" s="128"/>
      <c r="S56" s="128"/>
      <c r="T56" s="130" t="s">
        <v>155</v>
      </c>
    </row>
    <row r="57" spans="1:20" ht="12" customHeight="1">
      <c r="C57" s="62"/>
      <c r="D57" s="113" t="s">
        <v>248</v>
      </c>
      <c r="E57" s="123" t="s">
        <v>249</v>
      </c>
      <c r="F57" s="114" t="s">
        <v>154</v>
      </c>
      <c r="G57" s="72" t="s">
        <v>250</v>
      </c>
      <c r="H57" s="61">
        <f t="shared" si="3"/>
        <v>0</v>
      </c>
      <c r="I57" s="71">
        <v>0</v>
      </c>
      <c r="J57" s="71">
        <v>0</v>
      </c>
      <c r="K57" s="71">
        <v>0</v>
      </c>
      <c r="L57" s="71">
        <v>0</v>
      </c>
      <c r="N57" s="128"/>
      <c r="O57" s="128"/>
      <c r="P57" s="128"/>
      <c r="Q57" s="128"/>
      <c r="R57" s="128"/>
      <c r="S57" s="128"/>
      <c r="T57" s="130" t="s">
        <v>155</v>
      </c>
    </row>
    <row r="58" spans="1:20" ht="12" customHeight="1">
      <c r="C58" s="62"/>
      <c r="D58" s="73" t="s">
        <v>251</v>
      </c>
      <c r="E58" s="121" t="s">
        <v>252</v>
      </c>
      <c r="F58" s="122" t="s">
        <v>154</v>
      </c>
      <c r="G58" s="122" t="s">
        <v>253</v>
      </c>
      <c r="H58" s="61">
        <f t="shared" si="3"/>
        <v>7678.5320000000002</v>
      </c>
      <c r="I58" s="71">
        <v>0</v>
      </c>
      <c r="J58" s="71">
        <v>484.36500000000001</v>
      </c>
      <c r="K58" s="71">
        <v>3539.3139999999999</v>
      </c>
      <c r="L58" s="71">
        <v>3654.8530000000001</v>
      </c>
      <c r="N58" s="128"/>
      <c r="O58" s="128"/>
      <c r="P58" s="128"/>
      <c r="Q58" s="128"/>
      <c r="R58" s="128"/>
      <c r="S58" s="128"/>
      <c r="T58" s="130" t="s">
        <v>155</v>
      </c>
    </row>
    <row r="59" spans="1:20" ht="24" customHeight="1">
      <c r="C59" s="62"/>
      <c r="D59" s="73" t="s">
        <v>254</v>
      </c>
      <c r="E59" s="121" t="s">
        <v>255</v>
      </c>
      <c r="F59" s="122" t="s">
        <v>154</v>
      </c>
      <c r="G59" s="122" t="s">
        <v>256</v>
      </c>
      <c r="H59" s="61">
        <f t="shared" si="3"/>
        <v>1233.1859999999999</v>
      </c>
      <c r="I59" s="61">
        <f>I56-I58</f>
        <v>129.83000000000001</v>
      </c>
      <c r="J59" s="61">
        <f>J56-J58</f>
        <v>-119.101</v>
      </c>
      <c r="K59" s="61">
        <f>K56-K58</f>
        <v>1332.453</v>
      </c>
      <c r="L59" s="61">
        <f>L56-L58</f>
        <v>-109.99600000000009</v>
      </c>
      <c r="N59" s="128"/>
      <c r="O59" s="128"/>
      <c r="P59" s="128"/>
      <c r="Q59" s="128"/>
      <c r="R59" s="128"/>
      <c r="S59" s="128"/>
      <c r="T59" s="130" t="s">
        <v>155</v>
      </c>
    </row>
    <row r="60" spans="1:20" ht="12" customHeight="1">
      <c r="C60" s="62"/>
      <c r="D60" s="73" t="s">
        <v>257</v>
      </c>
      <c r="E60" s="121" t="s">
        <v>258</v>
      </c>
      <c r="F60" s="122" t="s">
        <v>154</v>
      </c>
      <c r="G60" s="122" t="s">
        <v>259</v>
      </c>
      <c r="H60" s="61">
        <f t="shared" si="3"/>
        <v>0</v>
      </c>
      <c r="I60" s="61">
        <f>SUM(I15,I32,I37)-SUM(I38,I53:I56)</f>
        <v>0</v>
      </c>
      <c r="J60" s="61">
        <f>SUM(J15,J32,J37)-SUM(J38,J53:J56)</f>
        <v>0</v>
      </c>
      <c r="K60" s="61">
        <f>SUM(K15,K32,K37)-SUM(K38,K53:K56)</f>
        <v>0</v>
      </c>
      <c r="L60" s="61">
        <f>SUM(L15,L32,L37)-SUM(L38,L53:L56)</f>
        <v>0</v>
      </c>
      <c r="N60" s="128"/>
      <c r="O60" s="128"/>
      <c r="P60" s="128"/>
      <c r="Q60" s="128"/>
      <c r="R60" s="128"/>
      <c r="S60" s="128"/>
      <c r="T60" s="130" t="s">
        <v>155</v>
      </c>
    </row>
    <row r="61" spans="1:20" ht="18" customHeight="1">
      <c r="C61" s="62"/>
      <c r="D61" s="194" t="s">
        <v>260</v>
      </c>
      <c r="E61" s="195"/>
      <c r="F61" s="195"/>
      <c r="G61" s="138"/>
      <c r="H61" s="136"/>
      <c r="I61" s="136"/>
      <c r="J61" s="136"/>
      <c r="K61" s="136"/>
      <c r="L61" s="137"/>
      <c r="N61" s="128"/>
      <c r="O61" s="128"/>
      <c r="P61" s="128"/>
      <c r="Q61" s="128"/>
      <c r="R61" s="128"/>
      <c r="S61" s="128"/>
      <c r="T61" s="128"/>
    </row>
    <row r="62" spans="1:20" ht="12" customHeight="1">
      <c r="C62" s="62"/>
      <c r="D62" s="73" t="s">
        <v>261</v>
      </c>
      <c r="E62" s="121" t="s">
        <v>153</v>
      </c>
      <c r="F62" s="122" t="s">
        <v>262</v>
      </c>
      <c r="G62" s="122" t="s">
        <v>263</v>
      </c>
      <c r="H62" s="61">
        <f>SUM(I62:L62)</f>
        <v>28.031999999999996</v>
      </c>
      <c r="I62" s="61">
        <f>SUM(I63,I64,I67,I70)</f>
        <v>1.5069999999999999</v>
      </c>
      <c r="J62" s="61">
        <f>SUM(J63,J64,J67,J70)</f>
        <v>8.5689999999999991</v>
      </c>
      <c r="K62" s="61">
        <f>SUM(K63,K64,K67,K70)</f>
        <v>17.956</v>
      </c>
      <c r="L62" s="61">
        <f>SUM(L63,L64,L67,L70)</f>
        <v>0</v>
      </c>
      <c r="N62" s="128"/>
      <c r="O62" s="128"/>
      <c r="P62" s="128"/>
      <c r="Q62" s="128"/>
      <c r="R62" s="128"/>
      <c r="S62" s="128"/>
      <c r="T62" s="130" t="s">
        <v>155</v>
      </c>
    </row>
    <row r="63" spans="1:20" ht="12" customHeight="1">
      <c r="C63" s="62"/>
      <c r="D63" s="113" t="s">
        <v>264</v>
      </c>
      <c r="E63" s="123" t="s">
        <v>157</v>
      </c>
      <c r="F63" s="114" t="s">
        <v>262</v>
      </c>
      <c r="G63" s="72" t="s">
        <v>265</v>
      </c>
      <c r="H63" s="61">
        <f>SUM(I63:L63)</f>
        <v>1.633</v>
      </c>
      <c r="I63" s="71">
        <v>1.1859999999999999</v>
      </c>
      <c r="J63" s="71">
        <v>0</v>
      </c>
      <c r="K63" s="71">
        <v>0.44700000000000001</v>
      </c>
      <c r="L63" s="71">
        <v>0</v>
      </c>
      <c r="N63" s="128"/>
      <c r="O63" s="128"/>
      <c r="P63" s="128"/>
      <c r="Q63" s="128"/>
      <c r="R63" s="128"/>
      <c r="S63" s="128"/>
      <c r="T63" s="130" t="s">
        <v>155</v>
      </c>
    </row>
    <row r="64" spans="1:20" ht="12" customHeight="1">
      <c r="C64" s="62"/>
      <c r="D64" s="113" t="s">
        <v>266</v>
      </c>
      <c r="E64" s="123" t="s">
        <v>159</v>
      </c>
      <c r="F64" s="114" t="s">
        <v>262</v>
      </c>
      <c r="G64" s="72" t="s">
        <v>267</v>
      </c>
      <c r="H64" s="61">
        <f>SUM(I64:L64)</f>
        <v>0</v>
      </c>
      <c r="I64" s="61">
        <f>SUM(I65:I66)</f>
        <v>0</v>
      </c>
      <c r="J64" s="61">
        <f>SUM(J65:J66)</f>
        <v>0</v>
      </c>
      <c r="K64" s="61">
        <f>SUM(K65:K66)</f>
        <v>0</v>
      </c>
      <c r="L64" s="61">
        <f>SUM(L65:L66)</f>
        <v>0</v>
      </c>
      <c r="N64" s="128"/>
      <c r="O64" s="128"/>
      <c r="P64" s="128"/>
      <c r="Q64" s="128"/>
      <c r="R64" s="128"/>
      <c r="S64" s="128"/>
      <c r="T64" s="130" t="s">
        <v>155</v>
      </c>
    </row>
    <row r="65" spans="1:20" ht="12" hidden="1" customHeight="1">
      <c r="C65" s="62"/>
      <c r="D65" s="120"/>
      <c r="E65" s="119"/>
      <c r="F65" s="117"/>
      <c r="G65" s="117"/>
      <c r="H65" s="115"/>
      <c r="I65" s="115"/>
      <c r="J65" s="115"/>
      <c r="K65" s="115"/>
      <c r="L65" s="118"/>
      <c r="N65" s="130" t="s">
        <v>160</v>
      </c>
      <c r="O65" s="128"/>
      <c r="P65" s="128"/>
      <c r="Q65" s="128"/>
      <c r="R65" s="128"/>
      <c r="S65" s="128"/>
      <c r="T65" s="128"/>
    </row>
    <row r="66" spans="1:20" ht="12" customHeight="1">
      <c r="C66" s="62"/>
      <c r="D66" s="116"/>
      <c r="E66" s="119" t="s">
        <v>161</v>
      </c>
      <c r="F66" s="117"/>
      <c r="G66" s="117"/>
      <c r="H66" s="115"/>
      <c r="I66" s="115"/>
      <c r="J66" s="115"/>
      <c r="K66" s="115"/>
      <c r="L66" s="118"/>
      <c r="N66" s="128"/>
      <c r="O66" s="128"/>
      <c r="P66" s="128"/>
      <c r="Q66" s="128"/>
      <c r="R66" s="128"/>
      <c r="S66" s="128"/>
      <c r="T66" s="133" t="s">
        <v>268</v>
      </c>
    </row>
    <row r="67" spans="1:20" ht="12" customHeight="1">
      <c r="C67" s="62"/>
      <c r="D67" s="113" t="s">
        <v>269</v>
      </c>
      <c r="E67" s="123" t="s">
        <v>164</v>
      </c>
      <c r="F67" s="114" t="s">
        <v>262</v>
      </c>
      <c r="G67" s="72" t="s">
        <v>270</v>
      </c>
      <c r="H67" s="61">
        <f>SUM(I67:L67)</f>
        <v>0</v>
      </c>
      <c r="I67" s="61">
        <f>SUM(I68:I69)</f>
        <v>0</v>
      </c>
      <c r="J67" s="61">
        <f>SUM(J68:J69)</f>
        <v>0</v>
      </c>
      <c r="K67" s="61">
        <f>SUM(K68:K69)</f>
        <v>0</v>
      </c>
      <c r="L67" s="61">
        <f>SUM(L68:L69)</f>
        <v>0</v>
      </c>
      <c r="N67" s="128"/>
      <c r="O67" s="128"/>
      <c r="P67" s="128"/>
      <c r="Q67" s="128"/>
      <c r="R67" s="128"/>
      <c r="S67" s="128"/>
      <c r="T67" s="130" t="s">
        <v>155</v>
      </c>
    </row>
    <row r="68" spans="1:20" ht="12" hidden="1" customHeight="1">
      <c r="C68" s="62"/>
      <c r="D68" s="120"/>
      <c r="E68" s="119"/>
      <c r="F68" s="117"/>
      <c r="G68" s="117"/>
      <c r="H68" s="115"/>
      <c r="I68" s="115"/>
      <c r="J68" s="115"/>
      <c r="K68" s="115"/>
      <c r="L68" s="118"/>
      <c r="N68" s="130" t="s">
        <v>160</v>
      </c>
      <c r="O68" s="128"/>
      <c r="P68" s="128"/>
      <c r="Q68" s="128"/>
      <c r="R68" s="128"/>
      <c r="S68" s="128"/>
      <c r="T68" s="128"/>
    </row>
    <row r="69" spans="1:20" ht="12" customHeight="1">
      <c r="C69" s="62"/>
      <c r="D69" s="116"/>
      <c r="E69" s="119" t="s">
        <v>161</v>
      </c>
      <c r="F69" s="117"/>
      <c r="G69" s="117"/>
      <c r="H69" s="115"/>
      <c r="I69" s="115"/>
      <c r="J69" s="115"/>
      <c r="K69" s="115"/>
      <c r="L69" s="118"/>
      <c r="N69" s="128"/>
      <c r="O69" s="128"/>
      <c r="P69" s="128"/>
      <c r="Q69" s="128"/>
      <c r="R69" s="128"/>
      <c r="S69" s="128"/>
      <c r="T69" s="133" t="s">
        <v>271</v>
      </c>
    </row>
    <row r="70" spans="1:20" ht="12" customHeight="1">
      <c r="C70" s="62"/>
      <c r="D70" s="113" t="s">
        <v>272</v>
      </c>
      <c r="E70" s="123" t="s">
        <v>168</v>
      </c>
      <c r="F70" s="114" t="s">
        <v>262</v>
      </c>
      <c r="G70" s="72" t="s">
        <v>273</v>
      </c>
      <c r="H70" s="61">
        <f>SUM(I70:L70)</f>
        <v>26.399000000000001</v>
      </c>
      <c r="I70" s="61">
        <f>SUM(I71:I78)</f>
        <v>0.32100000000000001</v>
      </c>
      <c r="J70" s="61">
        <f>SUM(J71:J78)</f>
        <v>8.5689999999999991</v>
      </c>
      <c r="K70" s="61">
        <f>SUM(K71:K78)</f>
        <v>17.509</v>
      </c>
      <c r="L70" s="61">
        <f>SUM(L71:L78)</f>
        <v>0</v>
      </c>
      <c r="N70" s="128"/>
      <c r="O70" s="128"/>
      <c r="P70" s="128"/>
      <c r="Q70" s="128"/>
      <c r="R70" s="128"/>
      <c r="S70" s="128"/>
      <c r="T70" s="130" t="s">
        <v>155</v>
      </c>
    </row>
    <row r="71" spans="1:20" ht="12" hidden="1" customHeight="1">
      <c r="C71" s="62"/>
      <c r="D71" s="120"/>
      <c r="E71" s="119"/>
      <c r="F71" s="117"/>
      <c r="G71" s="117"/>
      <c r="H71" s="115"/>
      <c r="I71" s="115"/>
      <c r="J71" s="115"/>
      <c r="K71" s="115"/>
      <c r="L71" s="118"/>
      <c r="N71" s="130" t="s">
        <v>160</v>
      </c>
      <c r="O71" s="128"/>
      <c r="P71" s="128"/>
      <c r="Q71" s="128"/>
      <c r="R71" s="128"/>
      <c r="S71" s="128"/>
      <c r="T71" s="128"/>
    </row>
    <row r="72" spans="1:20" s="164" customFormat="1" ht="12" customHeight="1">
      <c r="A72" s="148"/>
      <c r="B72" s="148"/>
      <c r="C72" s="149" t="s">
        <v>170</v>
      </c>
      <c r="D72" s="150" t="str">
        <f t="shared" ref="D72:D77" si="4">"12.4."&amp;N72</f>
        <v>12.4.1</v>
      </c>
      <c r="E72" s="151" t="s">
        <v>171</v>
      </c>
      <c r="F72" s="152" t="s">
        <v>262</v>
      </c>
      <c r="G72" s="152" t="s">
        <v>273</v>
      </c>
      <c r="H72" s="153">
        <f t="shared" ref="H72:H77" si="5">SUM(I72:L72)</f>
        <v>21.427</v>
      </c>
      <c r="I72" s="154">
        <v>0.32100000000000001</v>
      </c>
      <c r="J72" s="154">
        <v>8.2439999999999998</v>
      </c>
      <c r="K72" s="154">
        <v>12.862</v>
      </c>
      <c r="L72" s="154">
        <v>0</v>
      </c>
      <c r="M72" s="148"/>
      <c r="N72" s="155" t="s">
        <v>152</v>
      </c>
      <c r="O72" s="156" t="s">
        <v>171</v>
      </c>
      <c r="P72" s="156" t="s">
        <v>172</v>
      </c>
      <c r="Q72" s="156" t="s">
        <v>173</v>
      </c>
      <c r="R72" s="156" t="s">
        <v>174</v>
      </c>
      <c r="S72" s="155" t="s">
        <v>175</v>
      </c>
      <c r="T72" s="155" t="s">
        <v>274</v>
      </c>
    </row>
    <row r="73" spans="1:20" s="164" customFormat="1" ht="12" customHeight="1">
      <c r="A73" s="148"/>
      <c r="B73" s="148"/>
      <c r="C73" s="149" t="s">
        <v>170</v>
      </c>
      <c r="D73" s="150" t="str">
        <f t="shared" si="4"/>
        <v>12.4.2</v>
      </c>
      <c r="E73" s="151" t="s">
        <v>177</v>
      </c>
      <c r="F73" s="152" t="s">
        <v>262</v>
      </c>
      <c r="G73" s="152" t="s">
        <v>273</v>
      </c>
      <c r="H73" s="153">
        <f t="shared" si="5"/>
        <v>2.6390000000000002</v>
      </c>
      <c r="I73" s="154">
        <v>0</v>
      </c>
      <c r="J73" s="154">
        <v>0.32500000000000001</v>
      </c>
      <c r="K73" s="154">
        <v>2.3140000000000001</v>
      </c>
      <c r="L73" s="154">
        <v>0</v>
      </c>
      <c r="M73" s="148"/>
      <c r="N73" s="155" t="s">
        <v>178</v>
      </c>
      <c r="O73" s="156" t="s">
        <v>177</v>
      </c>
      <c r="P73" s="156" t="s">
        <v>179</v>
      </c>
      <c r="Q73" s="156" t="s">
        <v>180</v>
      </c>
      <c r="R73" s="156" t="s">
        <v>39</v>
      </c>
      <c r="S73" s="155" t="s">
        <v>175</v>
      </c>
      <c r="T73" s="155" t="s">
        <v>274</v>
      </c>
    </row>
    <row r="74" spans="1:20" s="164" customFormat="1" ht="12" customHeight="1">
      <c r="A74" s="148"/>
      <c r="B74" s="148"/>
      <c r="C74" s="149" t="s">
        <v>170</v>
      </c>
      <c r="D74" s="150" t="str">
        <f t="shared" si="4"/>
        <v>12.4.3</v>
      </c>
      <c r="E74" s="151" t="s">
        <v>181</v>
      </c>
      <c r="F74" s="152" t="s">
        <v>262</v>
      </c>
      <c r="G74" s="152" t="s">
        <v>273</v>
      </c>
      <c r="H74" s="153">
        <f t="shared" si="5"/>
        <v>5.5E-2</v>
      </c>
      <c r="I74" s="154">
        <v>0</v>
      </c>
      <c r="J74" s="154">
        <v>0</v>
      </c>
      <c r="K74" s="154">
        <v>5.5E-2</v>
      </c>
      <c r="L74" s="154">
        <v>0</v>
      </c>
      <c r="M74" s="148"/>
      <c r="N74" s="155" t="s">
        <v>182</v>
      </c>
      <c r="O74" s="156" t="s">
        <v>181</v>
      </c>
      <c r="P74" s="156" t="s">
        <v>183</v>
      </c>
      <c r="Q74" s="156" t="s">
        <v>184</v>
      </c>
      <c r="R74" s="156" t="s">
        <v>39</v>
      </c>
      <c r="S74" s="155" t="s">
        <v>175</v>
      </c>
      <c r="T74" s="155" t="s">
        <v>274</v>
      </c>
    </row>
    <row r="75" spans="1:20" s="164" customFormat="1" ht="12" customHeight="1">
      <c r="A75" s="148"/>
      <c r="B75" s="148"/>
      <c r="C75" s="149" t="s">
        <v>170</v>
      </c>
      <c r="D75" s="150" t="str">
        <f t="shared" si="4"/>
        <v>12.4.4</v>
      </c>
      <c r="E75" s="151" t="s">
        <v>185</v>
      </c>
      <c r="F75" s="152" t="s">
        <v>262</v>
      </c>
      <c r="G75" s="152" t="s">
        <v>273</v>
      </c>
      <c r="H75" s="153">
        <f t="shared" si="5"/>
        <v>0.77900000000000003</v>
      </c>
      <c r="I75" s="154">
        <v>0</v>
      </c>
      <c r="J75" s="154">
        <v>0</v>
      </c>
      <c r="K75" s="154">
        <v>0.77900000000000003</v>
      </c>
      <c r="L75" s="154">
        <v>0</v>
      </c>
      <c r="M75" s="148"/>
      <c r="N75" s="155" t="s">
        <v>186</v>
      </c>
      <c r="O75" s="156" t="s">
        <v>185</v>
      </c>
      <c r="P75" s="156" t="s">
        <v>187</v>
      </c>
      <c r="Q75" s="156" t="s">
        <v>188</v>
      </c>
      <c r="R75" s="156" t="s">
        <v>189</v>
      </c>
      <c r="S75" s="155" t="s">
        <v>175</v>
      </c>
      <c r="T75" s="155" t="s">
        <v>274</v>
      </c>
    </row>
    <row r="76" spans="1:20" s="164" customFormat="1" ht="12" customHeight="1">
      <c r="A76" s="148"/>
      <c r="B76" s="148"/>
      <c r="C76" s="149" t="s">
        <v>170</v>
      </c>
      <c r="D76" s="150" t="str">
        <f t="shared" si="4"/>
        <v>12.4.5</v>
      </c>
      <c r="E76" s="151" t="s">
        <v>190</v>
      </c>
      <c r="F76" s="152" t="s">
        <v>262</v>
      </c>
      <c r="G76" s="152" t="s">
        <v>273</v>
      </c>
      <c r="H76" s="153">
        <f t="shared" si="5"/>
        <v>0.54800000000000004</v>
      </c>
      <c r="I76" s="154">
        <v>0</v>
      </c>
      <c r="J76" s="154">
        <v>0</v>
      </c>
      <c r="K76" s="154">
        <v>0.54800000000000004</v>
      </c>
      <c r="L76" s="154">
        <v>0</v>
      </c>
      <c r="M76" s="148"/>
      <c r="N76" s="155" t="s">
        <v>191</v>
      </c>
      <c r="O76" s="156" t="s">
        <v>190</v>
      </c>
      <c r="P76" s="156" t="s">
        <v>192</v>
      </c>
      <c r="Q76" s="156" t="s">
        <v>193</v>
      </c>
      <c r="R76" s="156" t="s">
        <v>39</v>
      </c>
      <c r="S76" s="155" t="s">
        <v>175</v>
      </c>
      <c r="T76" s="155" t="s">
        <v>274</v>
      </c>
    </row>
    <row r="77" spans="1:20" s="164" customFormat="1" ht="12" customHeight="1">
      <c r="A77" s="148"/>
      <c r="B77" s="148"/>
      <c r="C77" s="149" t="s">
        <v>170</v>
      </c>
      <c r="D77" s="150" t="str">
        <f t="shared" si="4"/>
        <v>12.4.6</v>
      </c>
      <c r="E77" s="151" t="s">
        <v>194</v>
      </c>
      <c r="F77" s="152" t="s">
        <v>262</v>
      </c>
      <c r="G77" s="152" t="s">
        <v>273</v>
      </c>
      <c r="H77" s="153">
        <f t="shared" si="5"/>
        <v>0.95099999999999996</v>
      </c>
      <c r="I77" s="154">
        <v>0</v>
      </c>
      <c r="J77" s="154">
        <v>0</v>
      </c>
      <c r="K77" s="154">
        <v>0.95099999999999996</v>
      </c>
      <c r="L77" s="154">
        <v>0</v>
      </c>
      <c r="M77" s="148"/>
      <c r="N77" s="155" t="s">
        <v>195</v>
      </c>
      <c r="O77" s="156" t="s">
        <v>194</v>
      </c>
      <c r="P77" s="156" t="s">
        <v>196</v>
      </c>
      <c r="Q77" s="156" t="s">
        <v>197</v>
      </c>
      <c r="R77" s="156" t="s">
        <v>198</v>
      </c>
      <c r="S77" s="155" t="s">
        <v>175</v>
      </c>
      <c r="T77" s="155" t="s">
        <v>274</v>
      </c>
    </row>
    <row r="78" spans="1:20" ht="12" customHeight="1">
      <c r="C78" s="62"/>
      <c r="D78" s="116"/>
      <c r="E78" s="119" t="s">
        <v>161</v>
      </c>
      <c r="F78" s="117"/>
      <c r="G78" s="117"/>
      <c r="H78" s="115"/>
      <c r="I78" s="115"/>
      <c r="J78" s="115"/>
      <c r="K78" s="115"/>
      <c r="L78" s="118"/>
      <c r="N78" s="128"/>
      <c r="O78" s="128"/>
      <c r="P78" s="128"/>
      <c r="Q78" s="128"/>
      <c r="R78" s="128"/>
      <c r="S78" s="128"/>
      <c r="T78" s="133" t="s">
        <v>275</v>
      </c>
    </row>
    <row r="79" spans="1:20" ht="12" customHeight="1">
      <c r="C79" s="62"/>
      <c r="D79" s="73" t="s">
        <v>276</v>
      </c>
      <c r="E79" s="121" t="s">
        <v>200</v>
      </c>
      <c r="F79" s="122" t="s">
        <v>262</v>
      </c>
      <c r="G79" s="122" t="s">
        <v>277</v>
      </c>
      <c r="H79" s="61">
        <f t="shared" ref="H79:H91" si="6">SUM(I79:L79)</f>
        <v>18.413</v>
      </c>
      <c r="I79" s="61">
        <f>SUM(I81,I82,I83)</f>
        <v>0</v>
      </c>
      <c r="J79" s="61">
        <f>SUM(J80,J82,J83)</f>
        <v>1.472</v>
      </c>
      <c r="K79" s="61">
        <f>SUM(K80,K81,K83)</f>
        <v>9.6189999999999998</v>
      </c>
      <c r="L79" s="61">
        <f>SUM(L80,L81,L82)</f>
        <v>7.3220000000000001</v>
      </c>
      <c r="N79" s="128"/>
      <c r="O79" s="128"/>
      <c r="P79" s="128"/>
      <c r="Q79" s="128"/>
      <c r="R79" s="128"/>
      <c r="S79" s="128"/>
      <c r="T79" s="130" t="s">
        <v>155</v>
      </c>
    </row>
    <row r="80" spans="1:20" ht="12" customHeight="1">
      <c r="C80" s="62"/>
      <c r="D80" s="113" t="s">
        <v>278</v>
      </c>
      <c r="E80" s="123" t="s">
        <v>147</v>
      </c>
      <c r="F80" s="114" t="s">
        <v>262</v>
      </c>
      <c r="G80" s="72" t="s">
        <v>279</v>
      </c>
      <c r="H80" s="61">
        <f t="shared" si="6"/>
        <v>1.472</v>
      </c>
      <c r="I80" s="127"/>
      <c r="J80" s="71">
        <v>1.472</v>
      </c>
      <c r="K80" s="71"/>
      <c r="L80" s="71"/>
      <c r="N80" s="128"/>
      <c r="O80" s="128"/>
      <c r="P80" s="128"/>
      <c r="Q80" s="128"/>
      <c r="R80" s="128"/>
      <c r="S80" s="128"/>
      <c r="T80" s="130" t="s">
        <v>155</v>
      </c>
    </row>
    <row r="81" spans="1:20" ht="12" customHeight="1">
      <c r="C81" s="62"/>
      <c r="D81" s="113" t="s">
        <v>280</v>
      </c>
      <c r="E81" s="123" t="s">
        <v>148</v>
      </c>
      <c r="F81" s="114" t="s">
        <v>262</v>
      </c>
      <c r="G81" s="72" t="s">
        <v>281</v>
      </c>
      <c r="H81" s="61">
        <f t="shared" si="6"/>
        <v>9.6189999999999998</v>
      </c>
      <c r="I81" s="71"/>
      <c r="J81" s="127"/>
      <c r="K81" s="71">
        <v>9.6189999999999998</v>
      </c>
      <c r="L81" s="71"/>
      <c r="N81" s="128"/>
      <c r="O81" s="128"/>
      <c r="P81" s="128"/>
      <c r="Q81" s="128"/>
      <c r="R81" s="128"/>
      <c r="S81" s="128"/>
      <c r="T81" s="130" t="s">
        <v>155</v>
      </c>
    </row>
    <row r="82" spans="1:20" ht="12" customHeight="1">
      <c r="C82" s="62"/>
      <c r="D82" s="113" t="s">
        <v>282</v>
      </c>
      <c r="E82" s="123" t="s">
        <v>149</v>
      </c>
      <c r="F82" s="114" t="s">
        <v>262</v>
      </c>
      <c r="G82" s="72" t="s">
        <v>283</v>
      </c>
      <c r="H82" s="61">
        <f t="shared" si="6"/>
        <v>7.3220000000000001</v>
      </c>
      <c r="I82" s="71"/>
      <c r="J82" s="71"/>
      <c r="K82" s="127"/>
      <c r="L82" s="71">
        <v>7.3220000000000001</v>
      </c>
      <c r="N82" s="128"/>
      <c r="O82" s="128"/>
      <c r="P82" s="128"/>
      <c r="Q82" s="128"/>
      <c r="R82" s="128"/>
      <c r="S82" s="128"/>
      <c r="T82" s="130" t="s">
        <v>155</v>
      </c>
    </row>
    <row r="83" spans="1:20" ht="12" customHeight="1">
      <c r="C83" s="62"/>
      <c r="D83" s="113" t="s">
        <v>284</v>
      </c>
      <c r="E83" s="123" t="s">
        <v>209</v>
      </c>
      <c r="F83" s="114" t="s">
        <v>262</v>
      </c>
      <c r="G83" s="72" t="s">
        <v>285</v>
      </c>
      <c r="H83" s="61">
        <f t="shared" si="6"/>
        <v>0</v>
      </c>
      <c r="I83" s="71"/>
      <c r="J83" s="71"/>
      <c r="K83" s="71"/>
      <c r="L83" s="127"/>
      <c r="N83" s="128"/>
      <c r="O83" s="128"/>
      <c r="P83" s="128"/>
      <c r="Q83" s="128"/>
      <c r="R83" s="128"/>
      <c r="S83" s="128"/>
      <c r="T83" s="130" t="s">
        <v>155</v>
      </c>
    </row>
    <row r="84" spans="1:20" ht="12" customHeight="1">
      <c r="C84" s="62"/>
      <c r="D84" s="73" t="s">
        <v>286</v>
      </c>
      <c r="E84" s="121" t="s">
        <v>211</v>
      </c>
      <c r="F84" s="122" t="s">
        <v>262</v>
      </c>
      <c r="G84" s="122" t="s">
        <v>287</v>
      </c>
      <c r="H84" s="61">
        <f t="shared" si="6"/>
        <v>0</v>
      </c>
      <c r="I84" s="71"/>
      <c r="J84" s="71"/>
      <c r="K84" s="71"/>
      <c r="L84" s="71"/>
      <c r="N84" s="128"/>
      <c r="O84" s="128"/>
      <c r="P84" s="128"/>
      <c r="Q84" s="128"/>
      <c r="R84" s="128"/>
      <c r="S84" s="128"/>
      <c r="T84" s="130" t="s">
        <v>155</v>
      </c>
    </row>
    <row r="85" spans="1:20" ht="12" customHeight="1">
      <c r="C85" s="62"/>
      <c r="D85" s="73" t="s">
        <v>288</v>
      </c>
      <c r="E85" s="121" t="s">
        <v>213</v>
      </c>
      <c r="F85" s="122" t="s">
        <v>262</v>
      </c>
      <c r="G85" s="122" t="s">
        <v>289</v>
      </c>
      <c r="H85" s="61">
        <f t="shared" si="6"/>
        <v>25.874000000000002</v>
      </c>
      <c r="I85" s="61">
        <f>SUM(I86,I88,I91,I99)</f>
        <v>5.0000000000000001E-3</v>
      </c>
      <c r="J85" s="61">
        <f>SUM(J86,J88,J91,J99)</f>
        <v>0.36499999999999999</v>
      </c>
      <c r="K85" s="61">
        <f>SUM(K86,K88,K91,K99)</f>
        <v>19.069000000000003</v>
      </c>
      <c r="L85" s="61">
        <f>SUM(L86,L88,L91,L99)</f>
        <v>6.4350000000000005</v>
      </c>
      <c r="N85" s="128"/>
      <c r="O85" s="128"/>
      <c r="P85" s="128"/>
      <c r="Q85" s="128"/>
      <c r="R85" s="128"/>
      <c r="S85" s="128"/>
      <c r="T85" s="130" t="s">
        <v>155</v>
      </c>
    </row>
    <row r="86" spans="1:20" ht="24" customHeight="1">
      <c r="C86" s="62"/>
      <c r="D86" s="113" t="s">
        <v>290</v>
      </c>
      <c r="E86" s="123" t="s">
        <v>216</v>
      </c>
      <c r="F86" s="114" t="s">
        <v>262</v>
      </c>
      <c r="G86" s="72" t="s">
        <v>291</v>
      </c>
      <c r="H86" s="61">
        <f t="shared" si="6"/>
        <v>0.58499999999999996</v>
      </c>
      <c r="I86" s="71">
        <v>0</v>
      </c>
      <c r="J86" s="71">
        <v>0</v>
      </c>
      <c r="K86" s="71">
        <v>0.58499999999999996</v>
      </c>
      <c r="L86" s="71">
        <v>0</v>
      </c>
      <c r="N86" s="128"/>
      <c r="O86" s="128"/>
      <c r="P86" s="128"/>
      <c r="Q86" s="128"/>
      <c r="R86" s="128"/>
      <c r="S86" s="128"/>
      <c r="T86" s="130" t="s">
        <v>155</v>
      </c>
    </row>
    <row r="87" spans="1:20" ht="12" customHeight="1">
      <c r="C87" s="62"/>
      <c r="D87" s="113" t="s">
        <v>292</v>
      </c>
      <c r="E87" s="124" t="s">
        <v>219</v>
      </c>
      <c r="F87" s="114" t="s">
        <v>262</v>
      </c>
      <c r="G87" s="72" t="s">
        <v>293</v>
      </c>
      <c r="H87" s="61">
        <f t="shared" si="6"/>
        <v>0</v>
      </c>
      <c r="I87" s="71">
        <v>0</v>
      </c>
      <c r="J87" s="71">
        <v>0</v>
      </c>
      <c r="K87" s="71">
        <v>0</v>
      </c>
      <c r="L87" s="71">
        <v>0</v>
      </c>
      <c r="N87" s="128"/>
      <c r="O87" s="128"/>
      <c r="P87" s="128"/>
      <c r="Q87" s="128"/>
      <c r="R87" s="128"/>
      <c r="S87" s="128"/>
      <c r="T87" s="130" t="s">
        <v>155</v>
      </c>
    </row>
    <row r="88" spans="1:20" ht="12" customHeight="1">
      <c r="C88" s="62"/>
      <c r="D88" s="113" t="s">
        <v>294</v>
      </c>
      <c r="E88" s="123" t="s">
        <v>222</v>
      </c>
      <c r="F88" s="114" t="s">
        <v>262</v>
      </c>
      <c r="G88" s="72" t="s">
        <v>295</v>
      </c>
      <c r="H88" s="61">
        <f t="shared" si="6"/>
        <v>15.686</v>
      </c>
      <c r="I88" s="71">
        <v>0</v>
      </c>
      <c r="J88" s="71">
        <v>0.27200000000000002</v>
      </c>
      <c r="K88" s="71">
        <v>13.871</v>
      </c>
      <c r="L88" s="71">
        <v>1.5429999999999999</v>
      </c>
      <c r="N88" s="128"/>
      <c r="O88" s="128"/>
      <c r="P88" s="128"/>
      <c r="Q88" s="128"/>
      <c r="R88" s="128"/>
      <c r="S88" s="128"/>
      <c r="T88" s="130" t="s">
        <v>155</v>
      </c>
    </row>
    <row r="89" spans="1:20" ht="12" customHeight="1">
      <c r="C89" s="62"/>
      <c r="D89" s="113" t="s">
        <v>296</v>
      </c>
      <c r="E89" s="124" t="s">
        <v>225</v>
      </c>
      <c r="F89" s="114" t="s">
        <v>262</v>
      </c>
      <c r="G89" s="72" t="s">
        <v>297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28"/>
      <c r="O89" s="128"/>
      <c r="P89" s="128"/>
      <c r="Q89" s="128"/>
      <c r="R89" s="128"/>
      <c r="S89" s="128"/>
      <c r="T89" s="130" t="s">
        <v>155</v>
      </c>
    </row>
    <row r="90" spans="1:20" ht="12" customHeight="1">
      <c r="C90" s="62"/>
      <c r="D90" s="113" t="s">
        <v>298</v>
      </c>
      <c r="E90" s="125" t="s">
        <v>228</v>
      </c>
      <c r="F90" s="114" t="s">
        <v>262</v>
      </c>
      <c r="G90" s="72" t="s">
        <v>299</v>
      </c>
      <c r="H90" s="61">
        <f t="shared" si="6"/>
        <v>0</v>
      </c>
      <c r="I90" s="71">
        <v>0</v>
      </c>
      <c r="J90" s="71">
        <v>0</v>
      </c>
      <c r="K90" s="71">
        <v>0</v>
      </c>
      <c r="L90" s="71">
        <v>0</v>
      </c>
      <c r="N90" s="128"/>
      <c r="O90" s="128"/>
      <c r="P90" s="128"/>
      <c r="Q90" s="128"/>
      <c r="R90" s="128"/>
      <c r="S90" s="128"/>
      <c r="T90" s="130" t="s">
        <v>155</v>
      </c>
    </row>
    <row r="91" spans="1:20" ht="12" customHeight="1">
      <c r="C91" s="62"/>
      <c r="D91" s="113" t="s">
        <v>300</v>
      </c>
      <c r="E91" s="123" t="s">
        <v>231</v>
      </c>
      <c r="F91" s="114" t="s">
        <v>262</v>
      </c>
      <c r="G91" s="72" t="s">
        <v>301</v>
      </c>
      <c r="H91" s="61">
        <f t="shared" si="6"/>
        <v>3.0739999999999998</v>
      </c>
      <c r="I91" s="61">
        <f>SUM(I92:I98)</f>
        <v>5.0000000000000001E-3</v>
      </c>
      <c r="J91" s="61">
        <f>SUM(J92:J98)</f>
        <v>9.2999999999999999E-2</v>
      </c>
      <c r="K91" s="61">
        <f>SUM(K92:K98)</f>
        <v>2.6989999999999998</v>
      </c>
      <c r="L91" s="61">
        <f>SUM(L92:L98)</f>
        <v>0.27700000000000002</v>
      </c>
      <c r="N91" s="128"/>
      <c r="O91" s="128"/>
      <c r="P91" s="128"/>
      <c r="Q91" s="128"/>
      <c r="R91" s="128"/>
      <c r="S91" s="128"/>
      <c r="T91" s="130" t="s">
        <v>155</v>
      </c>
    </row>
    <row r="92" spans="1:20" ht="12" hidden="1" customHeight="1">
      <c r="C92" s="62"/>
      <c r="D92" s="120"/>
      <c r="E92" s="119"/>
      <c r="F92" s="117"/>
      <c r="G92" s="117"/>
      <c r="H92" s="115"/>
      <c r="I92" s="115"/>
      <c r="J92" s="115"/>
      <c r="K92" s="115"/>
      <c r="L92" s="118"/>
      <c r="N92" s="130" t="s">
        <v>160</v>
      </c>
      <c r="O92" s="128"/>
      <c r="P92" s="128"/>
      <c r="Q92" s="128"/>
      <c r="R92" s="128"/>
      <c r="S92" s="128"/>
      <c r="T92" s="128"/>
    </row>
    <row r="93" spans="1:20" s="164" customFormat="1" ht="12" customHeight="1">
      <c r="A93" s="148"/>
      <c r="B93" s="148"/>
      <c r="C93" s="149" t="s">
        <v>170</v>
      </c>
      <c r="D93" s="150" t="str">
        <f>"15.3."&amp;N93</f>
        <v>15.3.1</v>
      </c>
      <c r="E93" s="151" t="s">
        <v>171</v>
      </c>
      <c r="F93" s="152" t="s">
        <v>262</v>
      </c>
      <c r="G93" s="152" t="s">
        <v>301</v>
      </c>
      <c r="H93" s="153">
        <f>SUM(I93:L93)</f>
        <v>0.504</v>
      </c>
      <c r="I93" s="154">
        <v>5.0000000000000001E-3</v>
      </c>
      <c r="J93" s="154">
        <v>9.2999999999999999E-2</v>
      </c>
      <c r="K93" s="154">
        <v>0.156</v>
      </c>
      <c r="L93" s="154">
        <v>0.25</v>
      </c>
      <c r="M93" s="148"/>
      <c r="N93" s="155" t="s">
        <v>152</v>
      </c>
      <c r="O93" s="156" t="s">
        <v>171</v>
      </c>
      <c r="P93" s="156" t="s">
        <v>172</v>
      </c>
      <c r="Q93" s="156" t="s">
        <v>173</v>
      </c>
      <c r="R93" s="156" t="s">
        <v>174</v>
      </c>
      <c r="S93" s="155" t="s">
        <v>175</v>
      </c>
      <c r="T93" s="155" t="s">
        <v>302</v>
      </c>
    </row>
    <row r="94" spans="1:20" s="164" customFormat="1" ht="12" customHeight="1">
      <c r="A94" s="148"/>
      <c r="B94" s="148"/>
      <c r="C94" s="149" t="s">
        <v>170</v>
      </c>
      <c r="D94" s="150" t="str">
        <f>"15.3."&amp;N94</f>
        <v>15.3.2</v>
      </c>
      <c r="E94" s="151" t="s">
        <v>190</v>
      </c>
      <c r="F94" s="152" t="s">
        <v>262</v>
      </c>
      <c r="G94" s="152" t="s">
        <v>301</v>
      </c>
      <c r="H94" s="153">
        <f>SUM(I94:L94)</f>
        <v>2.3220000000000001</v>
      </c>
      <c r="I94" s="154">
        <v>0</v>
      </c>
      <c r="J94" s="154">
        <v>0</v>
      </c>
      <c r="K94" s="154">
        <v>2.298</v>
      </c>
      <c r="L94" s="154">
        <v>2.4E-2</v>
      </c>
      <c r="M94" s="148"/>
      <c r="N94" s="155" t="s">
        <v>178</v>
      </c>
      <c r="O94" s="156" t="s">
        <v>190</v>
      </c>
      <c r="P94" s="156" t="s">
        <v>192</v>
      </c>
      <c r="Q94" s="156" t="s">
        <v>193</v>
      </c>
      <c r="R94" s="156" t="s">
        <v>39</v>
      </c>
      <c r="S94" s="155" t="s">
        <v>175</v>
      </c>
      <c r="T94" s="155" t="s">
        <v>302</v>
      </c>
    </row>
    <row r="95" spans="1:20" s="164" customFormat="1" ht="12" customHeight="1">
      <c r="A95" s="148"/>
      <c r="B95" s="148"/>
      <c r="C95" s="149" t="s">
        <v>170</v>
      </c>
      <c r="D95" s="150" t="str">
        <f>"15.3."&amp;N95</f>
        <v>15.3.3</v>
      </c>
      <c r="E95" s="151" t="s">
        <v>177</v>
      </c>
      <c r="F95" s="152" t="s">
        <v>262</v>
      </c>
      <c r="G95" s="152" t="s">
        <v>301</v>
      </c>
      <c r="H95" s="153">
        <f>SUM(I95:L95)</f>
        <v>0.158</v>
      </c>
      <c r="I95" s="154">
        <v>0</v>
      </c>
      <c r="J95" s="154">
        <v>0</v>
      </c>
      <c r="K95" s="154">
        <v>0.155</v>
      </c>
      <c r="L95" s="154">
        <v>3.0000000000000001E-3</v>
      </c>
      <c r="M95" s="148"/>
      <c r="N95" s="155" t="s">
        <v>182</v>
      </c>
      <c r="O95" s="156" t="s">
        <v>177</v>
      </c>
      <c r="P95" s="156" t="s">
        <v>179</v>
      </c>
      <c r="Q95" s="156" t="s">
        <v>180</v>
      </c>
      <c r="R95" s="156" t="s">
        <v>39</v>
      </c>
      <c r="S95" s="155" t="s">
        <v>175</v>
      </c>
      <c r="T95" s="155" t="s">
        <v>302</v>
      </c>
    </row>
    <row r="96" spans="1:20" s="164" customFormat="1" ht="12" customHeight="1">
      <c r="A96" s="148"/>
      <c r="B96" s="148"/>
      <c r="C96" s="149" t="s">
        <v>170</v>
      </c>
      <c r="D96" s="150" t="str">
        <f>"15.3."&amp;N96</f>
        <v>15.3.4</v>
      </c>
      <c r="E96" s="151" t="s">
        <v>194</v>
      </c>
      <c r="F96" s="152" t="s">
        <v>262</v>
      </c>
      <c r="G96" s="152" t="s">
        <v>301</v>
      </c>
      <c r="H96" s="153">
        <f>SUM(I96:L96)</f>
        <v>0.11899999999999999</v>
      </c>
      <c r="I96" s="154">
        <v>0</v>
      </c>
      <c r="J96" s="154">
        <v>0</v>
      </c>
      <c r="K96" s="154">
        <v>0.11899999999999999</v>
      </c>
      <c r="L96" s="154">
        <v>0</v>
      </c>
      <c r="M96" s="148"/>
      <c r="N96" s="155" t="s">
        <v>186</v>
      </c>
      <c r="O96" s="156" t="s">
        <v>194</v>
      </c>
      <c r="P96" s="156" t="s">
        <v>196</v>
      </c>
      <c r="Q96" s="156" t="s">
        <v>197</v>
      </c>
      <c r="R96" s="156" t="s">
        <v>198</v>
      </c>
      <c r="S96" s="155" t="s">
        <v>175</v>
      </c>
      <c r="T96" s="155" t="s">
        <v>302</v>
      </c>
    </row>
    <row r="97" spans="1:20" s="164" customFormat="1" ht="12" customHeight="1">
      <c r="A97" s="148"/>
      <c r="B97" s="148"/>
      <c r="C97" s="149" t="s">
        <v>170</v>
      </c>
      <c r="D97" s="150" t="str">
        <f>"15.3."&amp;N97</f>
        <v>15.3.5</v>
      </c>
      <c r="E97" s="151" t="s">
        <v>33</v>
      </c>
      <c r="F97" s="152" t="s">
        <v>262</v>
      </c>
      <c r="G97" s="152" t="s">
        <v>301</v>
      </c>
      <c r="H97" s="153">
        <f>SUM(I97:L97)</f>
        <v>-2.9000000000000001E-2</v>
      </c>
      <c r="I97" s="154">
        <v>0</v>
      </c>
      <c r="J97" s="154">
        <v>0</v>
      </c>
      <c r="K97" s="154">
        <v>-2.9000000000000001E-2</v>
      </c>
      <c r="L97" s="154">
        <v>0</v>
      </c>
      <c r="M97" s="148"/>
      <c r="N97" s="155" t="s">
        <v>191</v>
      </c>
      <c r="O97" s="156" t="s">
        <v>33</v>
      </c>
      <c r="P97" s="156" t="s">
        <v>42</v>
      </c>
      <c r="Q97" s="156" t="s">
        <v>36</v>
      </c>
      <c r="R97" s="156" t="s">
        <v>39</v>
      </c>
      <c r="S97" s="155" t="s">
        <v>175</v>
      </c>
      <c r="T97" s="155" t="s">
        <v>302</v>
      </c>
    </row>
    <row r="98" spans="1:20" ht="12" customHeight="1">
      <c r="C98" s="62"/>
      <c r="D98" s="116"/>
      <c r="E98" s="119" t="s">
        <v>161</v>
      </c>
      <c r="F98" s="117"/>
      <c r="G98" s="117"/>
      <c r="H98" s="115"/>
      <c r="I98" s="115"/>
      <c r="J98" s="115"/>
      <c r="K98" s="115"/>
      <c r="L98" s="118"/>
      <c r="N98" s="128"/>
      <c r="O98" s="128"/>
      <c r="P98" s="128"/>
      <c r="Q98" s="128"/>
      <c r="R98" s="128"/>
      <c r="S98" s="128"/>
      <c r="T98" s="133" t="s">
        <v>303</v>
      </c>
    </row>
    <row r="99" spans="1:20" ht="12" customHeight="1">
      <c r="C99" s="62"/>
      <c r="D99" s="113" t="s">
        <v>304</v>
      </c>
      <c r="E99" s="123" t="s">
        <v>236</v>
      </c>
      <c r="F99" s="114" t="s">
        <v>262</v>
      </c>
      <c r="G99" s="72" t="s">
        <v>305</v>
      </c>
      <c r="H99" s="61">
        <f t="shared" ref="H99:H107" si="7">SUM(I99:L99)</f>
        <v>6.5289999999999999</v>
      </c>
      <c r="I99" s="71">
        <v>0</v>
      </c>
      <c r="J99" s="71">
        <v>0</v>
      </c>
      <c r="K99" s="71">
        <v>1.9139999999999999</v>
      </c>
      <c r="L99" s="71">
        <v>4.6150000000000002</v>
      </c>
      <c r="N99" s="128"/>
      <c r="O99" s="128"/>
      <c r="P99" s="128"/>
      <c r="Q99" s="128"/>
      <c r="R99" s="128"/>
      <c r="S99" s="128"/>
      <c r="T99" s="130" t="s">
        <v>155</v>
      </c>
    </row>
    <row r="100" spans="1:20" ht="12" customHeight="1">
      <c r="C100" s="62"/>
      <c r="D100" s="73" t="s">
        <v>306</v>
      </c>
      <c r="E100" s="121" t="s">
        <v>238</v>
      </c>
      <c r="F100" s="122" t="s">
        <v>262</v>
      </c>
      <c r="G100" s="122" t="s">
        <v>307</v>
      </c>
      <c r="H100" s="61">
        <f t="shared" si="7"/>
        <v>18.413</v>
      </c>
      <c r="I100" s="71">
        <v>1.472</v>
      </c>
      <c r="J100" s="71">
        <v>9.6189999999999998</v>
      </c>
      <c r="K100" s="71">
        <v>7.3220000000000001</v>
      </c>
      <c r="L100" s="71">
        <v>0</v>
      </c>
      <c r="N100" s="128"/>
      <c r="O100" s="128"/>
      <c r="P100" s="128"/>
      <c r="Q100" s="128"/>
      <c r="R100" s="128"/>
      <c r="S100" s="128"/>
      <c r="T100" s="130" t="s">
        <v>155</v>
      </c>
    </row>
    <row r="101" spans="1:20" ht="12" customHeight="1">
      <c r="C101" s="62"/>
      <c r="D101" s="73" t="s">
        <v>308</v>
      </c>
      <c r="E101" s="121" t="s">
        <v>240</v>
      </c>
      <c r="F101" s="122" t="s">
        <v>262</v>
      </c>
      <c r="G101" s="122" t="s">
        <v>309</v>
      </c>
      <c r="H101" s="61">
        <f t="shared" si="7"/>
        <v>0</v>
      </c>
      <c r="I101" s="71">
        <v>0</v>
      </c>
      <c r="J101" s="71">
        <v>0</v>
      </c>
      <c r="K101" s="71">
        <v>0</v>
      </c>
      <c r="L101" s="71">
        <v>0</v>
      </c>
      <c r="N101" s="128"/>
      <c r="O101" s="128"/>
      <c r="P101" s="128"/>
      <c r="Q101" s="128"/>
      <c r="R101" s="128"/>
      <c r="S101" s="128"/>
      <c r="T101" s="130" t="s">
        <v>155</v>
      </c>
    </row>
    <row r="102" spans="1:20" ht="12" customHeight="1">
      <c r="C102" s="62"/>
      <c r="D102" s="73" t="s">
        <v>310</v>
      </c>
      <c r="E102" s="121" t="s">
        <v>243</v>
      </c>
      <c r="F102" s="122" t="s">
        <v>262</v>
      </c>
      <c r="G102" s="122" t="s">
        <v>311</v>
      </c>
      <c r="H102" s="61">
        <f t="shared" si="7"/>
        <v>0</v>
      </c>
      <c r="I102" s="71">
        <v>0</v>
      </c>
      <c r="J102" s="71">
        <v>0</v>
      </c>
      <c r="K102" s="71">
        <v>0</v>
      </c>
      <c r="L102" s="71">
        <v>0</v>
      </c>
      <c r="N102" s="128"/>
      <c r="O102" s="128"/>
      <c r="P102" s="128"/>
      <c r="Q102" s="128"/>
      <c r="R102" s="128"/>
      <c r="S102" s="128"/>
      <c r="T102" s="130" t="s">
        <v>155</v>
      </c>
    </row>
    <row r="103" spans="1:20" ht="12" customHeight="1">
      <c r="C103" s="62"/>
      <c r="D103" s="73" t="s">
        <v>312</v>
      </c>
      <c r="E103" s="121" t="s">
        <v>246</v>
      </c>
      <c r="F103" s="122" t="s">
        <v>262</v>
      </c>
      <c r="G103" s="122" t="s">
        <v>313</v>
      </c>
      <c r="H103" s="61">
        <f t="shared" si="7"/>
        <v>2.1579999999999999</v>
      </c>
      <c r="I103" s="71">
        <v>0.03</v>
      </c>
      <c r="J103" s="71">
        <v>5.8000000000000003E-2</v>
      </c>
      <c r="K103" s="71">
        <v>1.1839999999999999</v>
      </c>
      <c r="L103" s="71">
        <v>0.88600000000000001</v>
      </c>
      <c r="N103" s="128"/>
      <c r="O103" s="128"/>
      <c r="P103" s="128"/>
      <c r="Q103" s="128"/>
      <c r="R103" s="128"/>
      <c r="S103" s="128"/>
      <c r="T103" s="130" t="s">
        <v>155</v>
      </c>
    </row>
    <row r="104" spans="1:20" ht="12" customHeight="1">
      <c r="C104" s="62"/>
      <c r="D104" s="113" t="s">
        <v>314</v>
      </c>
      <c r="E104" s="123" t="s">
        <v>315</v>
      </c>
      <c r="F104" s="114" t="s">
        <v>262</v>
      </c>
      <c r="G104" s="72" t="s">
        <v>316</v>
      </c>
      <c r="H104" s="61">
        <f t="shared" si="7"/>
        <v>0</v>
      </c>
      <c r="I104" s="71">
        <v>0</v>
      </c>
      <c r="J104" s="71">
        <v>0</v>
      </c>
      <c r="K104" s="71">
        <v>0</v>
      </c>
      <c r="L104" s="71">
        <v>0</v>
      </c>
      <c r="N104" s="128"/>
      <c r="O104" s="128"/>
      <c r="P104" s="128"/>
      <c r="Q104" s="128"/>
      <c r="R104" s="128"/>
      <c r="S104" s="128"/>
      <c r="T104" s="130" t="s">
        <v>155</v>
      </c>
    </row>
    <row r="105" spans="1:20" ht="12" customHeight="1">
      <c r="C105" s="62"/>
      <c r="D105" s="73" t="s">
        <v>317</v>
      </c>
      <c r="E105" s="121" t="s">
        <v>252</v>
      </c>
      <c r="F105" s="122" t="s">
        <v>262</v>
      </c>
      <c r="G105" s="122" t="s">
        <v>318</v>
      </c>
      <c r="H105" s="61">
        <f t="shared" si="7"/>
        <v>1.92</v>
      </c>
      <c r="I105" s="71">
        <v>0</v>
      </c>
      <c r="J105" s="71">
        <v>0.121</v>
      </c>
      <c r="K105" s="71">
        <v>0.88500000000000001</v>
      </c>
      <c r="L105" s="71">
        <v>0.91400000000000003</v>
      </c>
      <c r="N105" s="128"/>
      <c r="O105" s="128"/>
      <c r="P105" s="128"/>
      <c r="Q105" s="128"/>
      <c r="R105" s="128"/>
      <c r="S105" s="128"/>
      <c r="T105" s="130" t="s">
        <v>155</v>
      </c>
    </row>
    <row r="106" spans="1:20" ht="24" customHeight="1">
      <c r="C106" s="62"/>
      <c r="D106" s="73" t="s">
        <v>319</v>
      </c>
      <c r="E106" s="121" t="s">
        <v>255</v>
      </c>
      <c r="F106" s="122" t="s">
        <v>262</v>
      </c>
      <c r="G106" s="122" t="s">
        <v>320</v>
      </c>
      <c r="H106" s="61">
        <f t="shared" si="7"/>
        <v>0.23799999999999988</v>
      </c>
      <c r="I106" s="61">
        <f>I103-I105</f>
        <v>0.03</v>
      </c>
      <c r="J106" s="61">
        <f>J103-J105</f>
        <v>-6.3E-2</v>
      </c>
      <c r="K106" s="61">
        <f>K103-K105</f>
        <v>0.29899999999999993</v>
      </c>
      <c r="L106" s="61">
        <f>L103-L105</f>
        <v>-2.8000000000000025E-2</v>
      </c>
      <c r="N106" s="128"/>
      <c r="O106" s="128"/>
      <c r="P106" s="128"/>
      <c r="Q106" s="128"/>
      <c r="R106" s="128"/>
      <c r="S106" s="128"/>
      <c r="T106" s="130" t="s">
        <v>155</v>
      </c>
    </row>
    <row r="107" spans="1:20" ht="12" customHeight="1">
      <c r="C107" s="62"/>
      <c r="D107" s="73" t="s">
        <v>321</v>
      </c>
      <c r="E107" s="121" t="s">
        <v>258</v>
      </c>
      <c r="F107" s="122" t="s">
        <v>262</v>
      </c>
      <c r="G107" s="122" t="s">
        <v>322</v>
      </c>
      <c r="H107" s="61">
        <f t="shared" si="7"/>
        <v>-1.7763568394002505E-15</v>
      </c>
      <c r="I107" s="61">
        <f>SUM(I62,I79,I84)-SUM(I85,I100:I103)</f>
        <v>0</v>
      </c>
      <c r="J107" s="61">
        <f>SUM(J62,J79,J84)-SUM(J85,J100:J103)</f>
        <v>-1.0000000000012221E-3</v>
      </c>
      <c r="K107" s="61">
        <f>SUM(K62,K79,K84)-SUM(K85,K100:K103)</f>
        <v>0</v>
      </c>
      <c r="L107" s="61">
        <f>SUM(L62,L79,L84)-SUM(L85,L100:L103)</f>
        <v>9.9999999999944578E-4</v>
      </c>
      <c r="N107" s="128"/>
      <c r="O107" s="128"/>
      <c r="P107" s="128"/>
      <c r="Q107" s="128"/>
      <c r="R107" s="128"/>
      <c r="S107" s="128"/>
      <c r="T107" s="130" t="s">
        <v>155</v>
      </c>
    </row>
    <row r="108" spans="1:20" ht="18" customHeight="1">
      <c r="C108" s="62"/>
      <c r="D108" s="194" t="s">
        <v>323</v>
      </c>
      <c r="E108" s="195"/>
      <c r="F108" s="195"/>
      <c r="G108" s="138"/>
      <c r="H108" s="136"/>
      <c r="I108" s="136"/>
      <c r="J108" s="136"/>
      <c r="K108" s="136"/>
      <c r="L108" s="137"/>
      <c r="N108" s="128"/>
      <c r="O108" s="128"/>
      <c r="P108" s="128"/>
      <c r="Q108" s="128"/>
      <c r="R108" s="128"/>
      <c r="S108" s="128"/>
      <c r="T108" s="128"/>
    </row>
    <row r="109" spans="1:20" ht="12" customHeight="1">
      <c r="C109" s="62"/>
      <c r="D109" s="73" t="s">
        <v>324</v>
      </c>
      <c r="E109" s="121" t="s">
        <v>325</v>
      </c>
      <c r="F109" s="122" t="s">
        <v>262</v>
      </c>
      <c r="G109" s="122" t="s">
        <v>326</v>
      </c>
      <c r="H109" s="61">
        <f>SUM(I109:L109)</f>
        <v>1.633</v>
      </c>
      <c r="I109" s="71">
        <v>1.1859999999999999</v>
      </c>
      <c r="J109" s="71">
        <v>0</v>
      </c>
      <c r="K109" s="71">
        <v>0.44700000000000001</v>
      </c>
      <c r="L109" s="71">
        <v>0</v>
      </c>
      <c r="N109" s="128"/>
      <c r="O109" s="128"/>
      <c r="P109" s="128"/>
      <c r="Q109" s="128"/>
      <c r="R109" s="128"/>
      <c r="S109" s="128"/>
      <c r="T109" s="130" t="s">
        <v>155</v>
      </c>
    </row>
    <row r="110" spans="1:20" ht="12" customHeight="1">
      <c r="C110" s="62"/>
      <c r="D110" s="73" t="s">
        <v>327</v>
      </c>
      <c r="E110" s="121" t="s">
        <v>328</v>
      </c>
      <c r="F110" s="122" t="s">
        <v>262</v>
      </c>
      <c r="G110" s="122" t="s">
        <v>329</v>
      </c>
      <c r="H110" s="61">
        <f>SUM(I110:L110)</f>
        <v>261.58100000000002</v>
      </c>
      <c r="I110" s="71">
        <v>15</v>
      </c>
      <c r="J110" s="71">
        <v>11.291</v>
      </c>
      <c r="K110" s="71">
        <v>235.29</v>
      </c>
      <c r="L110" s="71">
        <v>0</v>
      </c>
      <c r="N110" s="128"/>
      <c r="O110" s="128"/>
      <c r="P110" s="128"/>
      <c r="Q110" s="128"/>
      <c r="R110" s="128"/>
      <c r="S110" s="128"/>
      <c r="T110" s="130" t="s">
        <v>155</v>
      </c>
    </row>
    <row r="111" spans="1:20" ht="12" customHeight="1">
      <c r="C111" s="62"/>
      <c r="D111" s="73" t="s">
        <v>330</v>
      </c>
      <c r="E111" s="121" t="s">
        <v>331</v>
      </c>
      <c r="F111" s="122" t="s">
        <v>262</v>
      </c>
      <c r="G111" s="122" t="s">
        <v>332</v>
      </c>
      <c r="H111" s="61">
        <f>SUM(I111:L111)</f>
        <v>259.94799999999998</v>
      </c>
      <c r="I111" s="71">
        <v>13.814</v>
      </c>
      <c r="J111" s="71">
        <v>11.291</v>
      </c>
      <c r="K111" s="71">
        <v>234.84299999999999</v>
      </c>
      <c r="L111" s="71">
        <v>0</v>
      </c>
      <c r="N111" s="128"/>
      <c r="O111" s="128"/>
      <c r="P111" s="128"/>
      <c r="Q111" s="128"/>
      <c r="R111" s="128"/>
      <c r="S111" s="128"/>
      <c r="T111" s="130" t="s">
        <v>155</v>
      </c>
    </row>
    <row r="112" spans="1:20" ht="18" customHeight="1">
      <c r="C112" s="62"/>
      <c r="D112" s="194" t="s">
        <v>333</v>
      </c>
      <c r="E112" s="195"/>
      <c r="F112" s="195"/>
      <c r="G112" s="138"/>
      <c r="H112" s="136"/>
      <c r="I112" s="136"/>
      <c r="J112" s="136"/>
      <c r="K112" s="136"/>
      <c r="L112" s="137"/>
      <c r="N112" s="128"/>
      <c r="O112" s="128"/>
      <c r="P112" s="128"/>
      <c r="Q112" s="128"/>
      <c r="R112" s="128"/>
      <c r="S112" s="128"/>
      <c r="T112" s="128"/>
    </row>
    <row r="113" spans="3:20" ht="12" customHeight="1">
      <c r="C113" s="62"/>
      <c r="D113" s="73" t="s">
        <v>334</v>
      </c>
      <c r="E113" s="121" t="s">
        <v>335</v>
      </c>
      <c r="F113" s="122" t="s">
        <v>154</v>
      </c>
      <c r="G113" s="122" t="s">
        <v>336</v>
      </c>
      <c r="H113" s="61">
        <f t="shared" ref="H113:H144" si="8">SUM(I113:L113)</f>
        <v>0</v>
      </c>
      <c r="I113" s="61">
        <f>SUM(I114,I115)</f>
        <v>0</v>
      </c>
      <c r="J113" s="61">
        <f>SUM(J114,J115)</f>
        <v>0</v>
      </c>
      <c r="K113" s="61">
        <f>SUM(K114,K115)</f>
        <v>0</v>
      </c>
      <c r="L113" s="61">
        <f>SUM(L114,L115)</f>
        <v>0</v>
      </c>
      <c r="N113" s="128"/>
      <c r="O113" s="128"/>
      <c r="P113" s="128"/>
      <c r="Q113" s="128"/>
      <c r="R113" s="128"/>
      <c r="S113" s="128"/>
      <c r="T113" s="130" t="s">
        <v>155</v>
      </c>
    </row>
    <row r="114" spans="3:20" ht="12" customHeight="1">
      <c r="C114" s="62"/>
      <c r="D114" s="113" t="s">
        <v>337</v>
      </c>
      <c r="E114" s="123" t="s">
        <v>338</v>
      </c>
      <c r="F114" s="114" t="s">
        <v>154</v>
      </c>
      <c r="G114" s="72" t="s">
        <v>339</v>
      </c>
      <c r="H114" s="61">
        <f t="shared" si="8"/>
        <v>0</v>
      </c>
      <c r="I114" s="71"/>
      <c r="J114" s="71"/>
      <c r="K114" s="71"/>
      <c r="L114" s="71"/>
      <c r="N114" s="128"/>
      <c r="O114" s="128"/>
      <c r="P114" s="128"/>
      <c r="Q114" s="128"/>
      <c r="R114" s="128"/>
      <c r="S114" s="128"/>
      <c r="T114" s="130" t="s">
        <v>155</v>
      </c>
    </row>
    <row r="115" spans="3:20" ht="12" customHeight="1">
      <c r="C115" s="62"/>
      <c r="D115" s="113" t="s">
        <v>340</v>
      </c>
      <c r="E115" s="123" t="s">
        <v>341</v>
      </c>
      <c r="F115" s="114" t="s">
        <v>154</v>
      </c>
      <c r="G115" s="72" t="s">
        <v>342</v>
      </c>
      <c r="H115" s="61">
        <f t="shared" si="8"/>
        <v>0</v>
      </c>
      <c r="I115" s="61">
        <f>I118</f>
        <v>0</v>
      </c>
      <c r="J115" s="61">
        <f>J118</f>
        <v>0</v>
      </c>
      <c r="K115" s="61">
        <f>K118</f>
        <v>0</v>
      </c>
      <c r="L115" s="61">
        <f>L118</f>
        <v>0</v>
      </c>
      <c r="N115" s="128"/>
      <c r="O115" s="128"/>
      <c r="P115" s="128"/>
      <c r="Q115" s="128"/>
      <c r="R115" s="128"/>
      <c r="S115" s="128"/>
      <c r="T115" s="130" t="s">
        <v>155</v>
      </c>
    </row>
    <row r="116" spans="3:20" ht="12" customHeight="1">
      <c r="C116" s="62"/>
      <c r="D116" s="113" t="s">
        <v>343</v>
      </c>
      <c r="E116" s="124" t="s">
        <v>344</v>
      </c>
      <c r="F116" s="114" t="s">
        <v>262</v>
      </c>
      <c r="G116" s="72" t="s">
        <v>345</v>
      </c>
      <c r="H116" s="61">
        <f t="shared" si="8"/>
        <v>0</v>
      </c>
      <c r="I116" s="71"/>
      <c r="J116" s="71"/>
      <c r="K116" s="71"/>
      <c r="L116" s="71"/>
      <c r="N116" s="128"/>
      <c r="O116" s="128"/>
      <c r="P116" s="128"/>
      <c r="Q116" s="128"/>
      <c r="R116" s="128"/>
      <c r="S116" s="128"/>
      <c r="T116" s="130" t="s">
        <v>155</v>
      </c>
    </row>
    <row r="117" spans="3:20" ht="12" customHeight="1">
      <c r="C117" s="62"/>
      <c r="D117" s="113" t="s">
        <v>346</v>
      </c>
      <c r="E117" s="125" t="s">
        <v>347</v>
      </c>
      <c r="F117" s="114" t="s">
        <v>262</v>
      </c>
      <c r="G117" s="72" t="s">
        <v>348</v>
      </c>
      <c r="H117" s="61">
        <f t="shared" si="8"/>
        <v>0</v>
      </c>
      <c r="I117" s="71"/>
      <c r="J117" s="71"/>
      <c r="K117" s="71"/>
      <c r="L117" s="71"/>
      <c r="N117" s="128"/>
      <c r="O117" s="128"/>
      <c r="P117" s="128"/>
      <c r="Q117" s="128"/>
      <c r="R117" s="128"/>
      <c r="S117" s="128"/>
      <c r="T117" s="130" t="s">
        <v>155</v>
      </c>
    </row>
    <row r="118" spans="3:20" ht="12" customHeight="1">
      <c r="C118" s="62"/>
      <c r="D118" s="113" t="s">
        <v>349</v>
      </c>
      <c r="E118" s="124" t="s">
        <v>350</v>
      </c>
      <c r="F118" s="114" t="s">
        <v>154</v>
      </c>
      <c r="G118" s="72" t="s">
        <v>351</v>
      </c>
      <c r="H118" s="61">
        <f t="shared" si="8"/>
        <v>0</v>
      </c>
      <c r="I118" s="71"/>
      <c r="J118" s="71"/>
      <c r="K118" s="71"/>
      <c r="L118" s="71"/>
      <c r="N118" s="128"/>
      <c r="O118" s="128"/>
      <c r="P118" s="128"/>
      <c r="Q118" s="128"/>
      <c r="R118" s="128"/>
      <c r="S118" s="128"/>
      <c r="T118" s="130" t="s">
        <v>155</v>
      </c>
    </row>
    <row r="119" spans="3:20" ht="12" customHeight="1">
      <c r="C119" s="62"/>
      <c r="D119" s="73" t="s">
        <v>352</v>
      </c>
      <c r="E119" s="121" t="s">
        <v>353</v>
      </c>
      <c r="F119" s="122" t="s">
        <v>154</v>
      </c>
      <c r="G119" s="122" t="s">
        <v>354</v>
      </c>
      <c r="H119" s="61">
        <f t="shared" si="8"/>
        <v>26117.632999999998</v>
      </c>
      <c r="I119" s="61">
        <f>SUM(I120,I136)</f>
        <v>0</v>
      </c>
      <c r="J119" s="61">
        <f>SUM(J120,J136)</f>
        <v>0</v>
      </c>
      <c r="K119" s="61">
        <f>SUM(K120,K136)</f>
        <v>7654.9449999999997</v>
      </c>
      <c r="L119" s="61">
        <f>SUM(L120,L136)</f>
        <v>18462.687999999998</v>
      </c>
      <c r="N119" s="128"/>
      <c r="O119" s="128"/>
      <c r="P119" s="128"/>
      <c r="Q119" s="128"/>
      <c r="R119" s="128"/>
      <c r="S119" s="128"/>
      <c r="T119" s="130" t="s">
        <v>155</v>
      </c>
    </row>
    <row r="120" spans="3:20" ht="12" customHeight="1">
      <c r="C120" s="62"/>
      <c r="D120" s="113" t="s">
        <v>355</v>
      </c>
      <c r="E120" s="123" t="s">
        <v>356</v>
      </c>
      <c r="F120" s="114" t="s">
        <v>154</v>
      </c>
      <c r="G120" s="72" t="s">
        <v>357</v>
      </c>
      <c r="H120" s="61">
        <f t="shared" si="8"/>
        <v>26104.769</v>
      </c>
      <c r="I120" s="61">
        <f>SUM(I121:I122)</f>
        <v>0</v>
      </c>
      <c r="J120" s="61">
        <f>SUM(J121:J122)</f>
        <v>0</v>
      </c>
      <c r="K120" s="61">
        <f>SUM(K121:K122)</f>
        <v>7642.0810000000001</v>
      </c>
      <c r="L120" s="61">
        <f>SUM(L121:L122)</f>
        <v>18462.687999999998</v>
      </c>
      <c r="N120" s="128"/>
      <c r="O120" s="128"/>
      <c r="P120" s="128"/>
      <c r="Q120" s="128"/>
      <c r="R120" s="128"/>
      <c r="S120" s="128"/>
      <c r="T120" s="130" t="s">
        <v>155</v>
      </c>
    </row>
    <row r="121" spans="3:20" ht="12" customHeight="1">
      <c r="C121" s="62"/>
      <c r="D121" s="113" t="s">
        <v>358</v>
      </c>
      <c r="E121" s="124" t="s">
        <v>359</v>
      </c>
      <c r="F121" s="114" t="s">
        <v>154</v>
      </c>
      <c r="G121" s="72" t="s">
        <v>360</v>
      </c>
      <c r="H121" s="61">
        <f t="shared" si="8"/>
        <v>-11.312000000000001</v>
      </c>
      <c r="I121" s="71">
        <v>0</v>
      </c>
      <c r="J121" s="71">
        <v>0</v>
      </c>
      <c r="K121" s="71">
        <v>-12.864000000000001</v>
      </c>
      <c r="L121" s="71">
        <v>1.552</v>
      </c>
      <c r="N121" s="128"/>
      <c r="O121" s="128"/>
      <c r="P121" s="128"/>
      <c r="Q121" s="128"/>
      <c r="R121" s="128"/>
      <c r="S121" s="128"/>
      <c r="T121" s="130" t="s">
        <v>155</v>
      </c>
    </row>
    <row r="122" spans="3:20" ht="12" customHeight="1">
      <c r="C122" s="62"/>
      <c r="D122" s="113" t="s">
        <v>361</v>
      </c>
      <c r="E122" s="124" t="s">
        <v>362</v>
      </c>
      <c r="F122" s="114" t="s">
        <v>154</v>
      </c>
      <c r="G122" s="72" t="s">
        <v>363</v>
      </c>
      <c r="H122" s="61">
        <f t="shared" si="8"/>
        <v>26116.080999999998</v>
      </c>
      <c r="I122" s="61">
        <f>SUM(I123,I126,I129,I132:I135)</f>
        <v>0</v>
      </c>
      <c r="J122" s="61">
        <f>SUM(J123,J126,J129,J132:J135)</f>
        <v>0</v>
      </c>
      <c r="K122" s="61">
        <f>SUM(K123,K126,K129,K132:K135)</f>
        <v>7654.9449999999997</v>
      </c>
      <c r="L122" s="61">
        <f>SUM(L123,L126,L129,L132:L135)</f>
        <v>18461.135999999999</v>
      </c>
      <c r="N122" s="128"/>
      <c r="O122" s="128"/>
      <c r="P122" s="128"/>
      <c r="Q122" s="128"/>
      <c r="R122" s="128"/>
      <c r="S122" s="128"/>
      <c r="T122" s="130" t="s">
        <v>155</v>
      </c>
    </row>
    <row r="123" spans="3:20" ht="36" customHeight="1">
      <c r="C123" s="62"/>
      <c r="D123" s="113" t="s">
        <v>364</v>
      </c>
      <c r="E123" s="125" t="s">
        <v>365</v>
      </c>
      <c r="F123" s="114" t="s">
        <v>154</v>
      </c>
      <c r="G123" s="72" t="s">
        <v>366</v>
      </c>
      <c r="H123" s="61">
        <f t="shared" si="8"/>
        <v>0</v>
      </c>
      <c r="I123" s="61">
        <f>SUM(I124:I125)</f>
        <v>0</v>
      </c>
      <c r="J123" s="61">
        <f>SUM(J124:J125)</f>
        <v>0</v>
      </c>
      <c r="K123" s="61">
        <f>SUM(K124:K125)</f>
        <v>0</v>
      </c>
      <c r="L123" s="61">
        <f>SUM(L124:L125)</f>
        <v>0</v>
      </c>
      <c r="N123" s="128"/>
      <c r="O123" s="128"/>
      <c r="P123" s="128"/>
      <c r="Q123" s="128"/>
      <c r="R123" s="128"/>
      <c r="S123" s="128"/>
      <c r="T123" s="130" t="s">
        <v>155</v>
      </c>
    </row>
    <row r="124" spans="3:20" ht="12" customHeight="1">
      <c r="C124" s="62"/>
      <c r="D124" s="113" t="s">
        <v>367</v>
      </c>
      <c r="E124" s="126" t="s">
        <v>368</v>
      </c>
      <c r="F124" s="114" t="s">
        <v>154</v>
      </c>
      <c r="G124" s="72" t="s">
        <v>369</v>
      </c>
      <c r="H124" s="61">
        <f t="shared" si="8"/>
        <v>0</v>
      </c>
      <c r="I124" s="71">
        <v>0</v>
      </c>
      <c r="J124" s="71">
        <v>0</v>
      </c>
      <c r="K124" s="71"/>
      <c r="L124" s="71"/>
      <c r="N124" s="128"/>
      <c r="O124" s="128"/>
      <c r="P124" s="128"/>
      <c r="Q124" s="128"/>
      <c r="R124" s="128"/>
      <c r="S124" s="128"/>
      <c r="T124" s="130" t="s">
        <v>155</v>
      </c>
    </row>
    <row r="125" spans="3:20" ht="12" customHeight="1">
      <c r="C125" s="62"/>
      <c r="D125" s="113" t="s">
        <v>370</v>
      </c>
      <c r="E125" s="126" t="s">
        <v>371</v>
      </c>
      <c r="F125" s="114" t="s">
        <v>154</v>
      </c>
      <c r="G125" s="72" t="s">
        <v>372</v>
      </c>
      <c r="H125" s="61">
        <f t="shared" si="8"/>
        <v>0</v>
      </c>
      <c r="I125" s="71">
        <v>0</v>
      </c>
      <c r="J125" s="71">
        <v>0</v>
      </c>
      <c r="K125" s="71">
        <v>0</v>
      </c>
      <c r="L125" s="71">
        <v>0</v>
      </c>
      <c r="N125" s="128"/>
      <c r="O125" s="128"/>
      <c r="P125" s="128"/>
      <c r="Q125" s="128"/>
      <c r="R125" s="128"/>
      <c r="S125" s="128"/>
      <c r="T125" s="130" t="s">
        <v>155</v>
      </c>
    </row>
    <row r="126" spans="3:20" ht="36" customHeight="1">
      <c r="C126" s="62"/>
      <c r="D126" s="113" t="s">
        <v>373</v>
      </c>
      <c r="E126" s="125" t="s">
        <v>374</v>
      </c>
      <c r="F126" s="114" t="s">
        <v>154</v>
      </c>
      <c r="G126" s="72" t="s">
        <v>375</v>
      </c>
      <c r="H126" s="61">
        <f t="shared" si="8"/>
        <v>26116.080999999998</v>
      </c>
      <c r="I126" s="61">
        <f>SUM(I127:I128)</f>
        <v>0</v>
      </c>
      <c r="J126" s="61">
        <f>SUM(J127:J128)</f>
        <v>0</v>
      </c>
      <c r="K126" s="61">
        <f>SUM(K127:K128)</f>
        <v>7654.9449999999997</v>
      </c>
      <c r="L126" s="61">
        <f>SUM(L127:L128)</f>
        <v>18461.135999999999</v>
      </c>
      <c r="N126" s="128"/>
      <c r="O126" s="128"/>
      <c r="P126" s="128"/>
      <c r="Q126" s="128"/>
      <c r="R126" s="128"/>
      <c r="S126" s="128"/>
      <c r="T126" s="130" t="s">
        <v>155</v>
      </c>
    </row>
    <row r="127" spans="3:20" ht="12" customHeight="1">
      <c r="C127" s="62"/>
      <c r="D127" s="113" t="s">
        <v>376</v>
      </c>
      <c r="E127" s="126" t="s">
        <v>368</v>
      </c>
      <c r="F127" s="114" t="s">
        <v>154</v>
      </c>
      <c r="G127" s="72" t="s">
        <v>377</v>
      </c>
      <c r="H127" s="61">
        <f t="shared" si="8"/>
        <v>26116.080999999998</v>
      </c>
      <c r="I127" s="71">
        <v>0</v>
      </c>
      <c r="J127" s="71">
        <v>0</v>
      </c>
      <c r="K127" s="71">
        <v>7654.9449999999997</v>
      </c>
      <c r="L127" s="71">
        <v>18461.135999999999</v>
      </c>
      <c r="N127" s="128"/>
      <c r="O127" s="128"/>
      <c r="P127" s="128"/>
      <c r="Q127" s="128"/>
      <c r="R127" s="128"/>
      <c r="S127" s="128"/>
      <c r="T127" s="130" t="s">
        <v>155</v>
      </c>
    </row>
    <row r="128" spans="3:20" ht="12" customHeight="1">
      <c r="C128" s="62"/>
      <c r="D128" s="113" t="s">
        <v>378</v>
      </c>
      <c r="E128" s="126" t="s">
        <v>371</v>
      </c>
      <c r="F128" s="114" t="s">
        <v>154</v>
      </c>
      <c r="G128" s="72" t="s">
        <v>379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28"/>
      <c r="O128" s="128"/>
      <c r="P128" s="128"/>
      <c r="Q128" s="128"/>
      <c r="R128" s="128"/>
      <c r="S128" s="128"/>
      <c r="T128" s="130" t="s">
        <v>155</v>
      </c>
    </row>
    <row r="129" spans="3:20" ht="24" customHeight="1">
      <c r="C129" s="62"/>
      <c r="D129" s="113" t="s">
        <v>380</v>
      </c>
      <c r="E129" s="125" t="s">
        <v>381</v>
      </c>
      <c r="F129" s="114" t="s">
        <v>154</v>
      </c>
      <c r="G129" s="72" t="s">
        <v>382</v>
      </c>
      <c r="H129" s="61">
        <f t="shared" si="8"/>
        <v>0</v>
      </c>
      <c r="I129" s="61">
        <f>SUM(I130:I131)</f>
        <v>0</v>
      </c>
      <c r="J129" s="61">
        <f>SUM(J130:J131)</f>
        <v>0</v>
      </c>
      <c r="K129" s="61">
        <f>SUM(K130:K131)</f>
        <v>0</v>
      </c>
      <c r="L129" s="61">
        <f>SUM(L130:L131)</f>
        <v>0</v>
      </c>
      <c r="N129" s="128"/>
      <c r="O129" s="128"/>
      <c r="P129" s="128"/>
      <c r="Q129" s="128"/>
      <c r="R129" s="128"/>
      <c r="S129" s="128"/>
      <c r="T129" s="130" t="s">
        <v>155</v>
      </c>
    </row>
    <row r="130" spans="3:20" ht="12" customHeight="1">
      <c r="C130" s="62"/>
      <c r="D130" s="113" t="s">
        <v>383</v>
      </c>
      <c r="E130" s="126" t="s">
        <v>368</v>
      </c>
      <c r="F130" s="114" t="s">
        <v>154</v>
      </c>
      <c r="G130" s="72" t="s">
        <v>384</v>
      </c>
      <c r="H130" s="61">
        <f t="shared" si="8"/>
        <v>0</v>
      </c>
      <c r="I130" s="71"/>
      <c r="J130" s="71"/>
      <c r="K130" s="71"/>
      <c r="L130" s="71"/>
      <c r="N130" s="128"/>
      <c r="O130" s="128"/>
      <c r="P130" s="128"/>
      <c r="Q130" s="128"/>
      <c r="R130" s="128"/>
      <c r="S130" s="128"/>
      <c r="T130" s="130" t="s">
        <v>155</v>
      </c>
    </row>
    <row r="131" spans="3:20" ht="12" customHeight="1">
      <c r="C131" s="62"/>
      <c r="D131" s="113" t="s">
        <v>385</v>
      </c>
      <c r="E131" s="126" t="s">
        <v>371</v>
      </c>
      <c r="F131" s="114" t="s">
        <v>154</v>
      </c>
      <c r="G131" s="72" t="s">
        <v>386</v>
      </c>
      <c r="H131" s="61">
        <f t="shared" si="8"/>
        <v>0</v>
      </c>
      <c r="I131" s="71"/>
      <c r="J131" s="71"/>
      <c r="K131" s="71"/>
      <c r="L131" s="71"/>
      <c r="N131" s="128"/>
      <c r="O131" s="128"/>
      <c r="P131" s="128"/>
      <c r="Q131" s="128"/>
      <c r="R131" s="128"/>
      <c r="S131" s="128"/>
      <c r="T131" s="130" t="s">
        <v>155</v>
      </c>
    </row>
    <row r="132" spans="3:20" ht="12" customHeight="1">
      <c r="C132" s="62"/>
      <c r="D132" s="113" t="s">
        <v>387</v>
      </c>
      <c r="E132" s="125" t="s">
        <v>388</v>
      </c>
      <c r="F132" s="114" t="s">
        <v>154</v>
      </c>
      <c r="G132" s="72" t="s">
        <v>389</v>
      </c>
      <c r="H132" s="61">
        <f t="shared" si="8"/>
        <v>0</v>
      </c>
      <c r="I132" s="71"/>
      <c r="J132" s="71"/>
      <c r="K132" s="71"/>
      <c r="L132" s="71"/>
      <c r="N132" s="128"/>
      <c r="O132" s="128"/>
      <c r="P132" s="128"/>
      <c r="Q132" s="128"/>
      <c r="R132" s="128"/>
      <c r="S132" s="128"/>
      <c r="T132" s="130" t="s">
        <v>155</v>
      </c>
    </row>
    <row r="133" spans="3:20" ht="12" customHeight="1">
      <c r="C133" s="62"/>
      <c r="D133" s="113" t="s">
        <v>390</v>
      </c>
      <c r="E133" s="125" t="s">
        <v>391</v>
      </c>
      <c r="F133" s="114" t="s">
        <v>154</v>
      </c>
      <c r="G133" s="72" t="s">
        <v>392</v>
      </c>
      <c r="H133" s="61">
        <f t="shared" si="8"/>
        <v>0</v>
      </c>
      <c r="I133" s="71"/>
      <c r="J133" s="71"/>
      <c r="K133" s="71"/>
      <c r="L133" s="71"/>
      <c r="N133" s="128"/>
      <c r="O133" s="128"/>
      <c r="P133" s="128"/>
      <c r="Q133" s="128"/>
      <c r="R133" s="128"/>
      <c r="S133" s="128"/>
      <c r="T133" s="130" t="s">
        <v>155</v>
      </c>
    </row>
    <row r="134" spans="3:20" ht="36" customHeight="1">
      <c r="C134" s="62"/>
      <c r="D134" s="113" t="s">
        <v>393</v>
      </c>
      <c r="E134" s="125" t="s">
        <v>394</v>
      </c>
      <c r="F134" s="114" t="s">
        <v>154</v>
      </c>
      <c r="G134" s="72" t="s">
        <v>395</v>
      </c>
      <c r="H134" s="61">
        <f t="shared" si="8"/>
        <v>0</v>
      </c>
      <c r="I134" s="71"/>
      <c r="J134" s="71"/>
      <c r="K134" s="71"/>
      <c r="L134" s="71"/>
      <c r="N134" s="128"/>
      <c r="O134" s="128"/>
      <c r="P134" s="128"/>
      <c r="Q134" s="128"/>
      <c r="R134" s="128"/>
      <c r="S134" s="128"/>
      <c r="T134" s="130" t="s">
        <v>155</v>
      </c>
    </row>
    <row r="135" spans="3:20" ht="24" customHeight="1">
      <c r="C135" s="62"/>
      <c r="D135" s="113" t="s">
        <v>396</v>
      </c>
      <c r="E135" s="125" t="s">
        <v>397</v>
      </c>
      <c r="F135" s="114" t="s">
        <v>154</v>
      </c>
      <c r="G135" s="72" t="s">
        <v>398</v>
      </c>
      <c r="H135" s="61">
        <f t="shared" si="8"/>
        <v>0</v>
      </c>
      <c r="I135" s="71"/>
      <c r="J135" s="71"/>
      <c r="K135" s="71"/>
      <c r="L135" s="71"/>
      <c r="N135" s="128"/>
      <c r="O135" s="128"/>
      <c r="P135" s="128"/>
      <c r="Q135" s="128"/>
      <c r="R135" s="128"/>
      <c r="S135" s="128"/>
      <c r="T135" s="130" t="s">
        <v>155</v>
      </c>
    </row>
    <row r="136" spans="3:20" ht="12" customHeight="1">
      <c r="C136" s="62"/>
      <c r="D136" s="113" t="s">
        <v>399</v>
      </c>
      <c r="E136" s="123" t="s">
        <v>400</v>
      </c>
      <c r="F136" s="114" t="s">
        <v>154</v>
      </c>
      <c r="G136" s="72" t="s">
        <v>401</v>
      </c>
      <c r="H136" s="61">
        <f t="shared" si="8"/>
        <v>12.864000000000001</v>
      </c>
      <c r="I136" s="61">
        <f>I139</f>
        <v>0</v>
      </c>
      <c r="J136" s="61">
        <f>J139</f>
        <v>0</v>
      </c>
      <c r="K136" s="61">
        <f>K139</f>
        <v>12.864000000000001</v>
      </c>
      <c r="L136" s="61">
        <f>L139</f>
        <v>0</v>
      </c>
      <c r="N136" s="128"/>
      <c r="O136" s="128"/>
      <c r="P136" s="128"/>
      <c r="Q136" s="128"/>
      <c r="R136" s="128"/>
      <c r="S136" s="128"/>
      <c r="T136" s="130" t="s">
        <v>155</v>
      </c>
    </row>
    <row r="137" spans="3:20" ht="12" customHeight="1">
      <c r="C137" s="62"/>
      <c r="D137" s="113" t="s">
        <v>402</v>
      </c>
      <c r="E137" s="124" t="s">
        <v>344</v>
      </c>
      <c r="F137" s="114" t="s">
        <v>262</v>
      </c>
      <c r="G137" s="72" t="s">
        <v>403</v>
      </c>
      <c r="H137" s="61">
        <f t="shared" si="8"/>
        <v>2.4000000000000001E-5</v>
      </c>
      <c r="I137" s="71">
        <v>0</v>
      </c>
      <c r="J137" s="71">
        <v>0</v>
      </c>
      <c r="K137" s="71">
        <v>2.4000000000000001E-5</v>
      </c>
      <c r="L137" s="71">
        <v>0</v>
      </c>
      <c r="N137" s="128"/>
      <c r="O137" s="128"/>
      <c r="P137" s="128"/>
      <c r="Q137" s="128"/>
      <c r="R137" s="128"/>
      <c r="S137" s="128"/>
      <c r="T137" s="130" t="s">
        <v>155</v>
      </c>
    </row>
    <row r="138" spans="3:20" ht="12" customHeight="1">
      <c r="C138" s="62"/>
      <c r="D138" s="113" t="s">
        <v>404</v>
      </c>
      <c r="E138" s="125" t="s">
        <v>347</v>
      </c>
      <c r="F138" s="114" t="s">
        <v>262</v>
      </c>
      <c r="G138" s="72" t="s">
        <v>405</v>
      </c>
      <c r="H138" s="61">
        <f t="shared" si="8"/>
        <v>0</v>
      </c>
      <c r="I138" s="71">
        <v>0</v>
      </c>
      <c r="J138" s="71">
        <v>0</v>
      </c>
      <c r="K138" s="71">
        <v>0</v>
      </c>
      <c r="L138" s="71">
        <v>0</v>
      </c>
      <c r="N138" s="128"/>
      <c r="O138" s="128"/>
      <c r="P138" s="128"/>
      <c r="Q138" s="128"/>
      <c r="R138" s="128"/>
      <c r="S138" s="128"/>
      <c r="T138" s="130" t="s">
        <v>155</v>
      </c>
    </row>
    <row r="139" spans="3:20" ht="12" customHeight="1">
      <c r="C139" s="62"/>
      <c r="D139" s="113" t="s">
        <v>406</v>
      </c>
      <c r="E139" s="124" t="s">
        <v>350</v>
      </c>
      <c r="F139" s="114" t="s">
        <v>154</v>
      </c>
      <c r="G139" s="72" t="s">
        <v>407</v>
      </c>
      <c r="H139" s="61">
        <f t="shared" si="8"/>
        <v>12.864000000000001</v>
      </c>
      <c r="I139" s="71">
        <v>0</v>
      </c>
      <c r="J139" s="71">
        <v>0</v>
      </c>
      <c r="K139" s="71">
        <v>12.864000000000001</v>
      </c>
      <c r="L139" s="71">
        <v>0</v>
      </c>
      <c r="N139" s="128"/>
      <c r="O139" s="128"/>
      <c r="P139" s="128"/>
      <c r="Q139" s="128"/>
      <c r="R139" s="128"/>
      <c r="S139" s="128"/>
      <c r="T139" s="130" t="s">
        <v>155</v>
      </c>
    </row>
    <row r="140" spans="3:20" ht="12" customHeight="1">
      <c r="C140" s="62"/>
      <c r="D140" s="73" t="s">
        <v>408</v>
      </c>
      <c r="E140" s="121" t="s">
        <v>409</v>
      </c>
      <c r="F140" s="122" t="s">
        <v>154</v>
      </c>
      <c r="G140" s="122" t="s">
        <v>410</v>
      </c>
      <c r="H140" s="61">
        <f t="shared" si="8"/>
        <v>88462.369000000006</v>
      </c>
      <c r="I140" s="61">
        <f>SUM(I141,I142)</f>
        <v>1284.68</v>
      </c>
      <c r="J140" s="61">
        <f>SUM(J141,J142)</f>
        <v>32975.783000000003</v>
      </c>
      <c r="K140" s="61">
        <f>SUM(K141,K142)</f>
        <v>54201.906000000003</v>
      </c>
      <c r="L140" s="61">
        <f>SUM(L141,L142)</f>
        <v>0</v>
      </c>
      <c r="N140" s="128"/>
      <c r="O140" s="128"/>
      <c r="P140" s="128"/>
      <c r="Q140" s="128"/>
      <c r="R140" s="128"/>
      <c r="S140" s="128"/>
      <c r="T140" s="130" t="s">
        <v>155</v>
      </c>
    </row>
    <row r="141" spans="3:20" ht="12" customHeight="1">
      <c r="C141" s="62"/>
      <c r="D141" s="113" t="s">
        <v>411</v>
      </c>
      <c r="E141" s="123" t="s">
        <v>338</v>
      </c>
      <c r="F141" s="114" t="s">
        <v>154</v>
      </c>
      <c r="G141" s="72" t="s">
        <v>412</v>
      </c>
      <c r="H141" s="61">
        <f t="shared" si="8"/>
        <v>0</v>
      </c>
      <c r="I141" s="71"/>
      <c r="J141" s="71"/>
      <c r="K141" s="71"/>
      <c r="L141" s="71"/>
      <c r="N141" s="128"/>
      <c r="O141" s="128"/>
      <c r="P141" s="128"/>
      <c r="Q141" s="128"/>
      <c r="R141" s="128"/>
      <c r="S141" s="128"/>
      <c r="T141" s="130" t="s">
        <v>155</v>
      </c>
    </row>
    <row r="142" spans="3:20" ht="12" customHeight="1">
      <c r="C142" s="62"/>
      <c r="D142" s="113" t="s">
        <v>413</v>
      </c>
      <c r="E142" s="123" t="s">
        <v>341</v>
      </c>
      <c r="F142" s="114" t="s">
        <v>154</v>
      </c>
      <c r="G142" s="72" t="s">
        <v>414</v>
      </c>
      <c r="H142" s="61">
        <f t="shared" si="8"/>
        <v>88462.369000000006</v>
      </c>
      <c r="I142" s="61">
        <f>I144</f>
        <v>1284.68</v>
      </c>
      <c r="J142" s="61">
        <f>J144</f>
        <v>32975.783000000003</v>
      </c>
      <c r="K142" s="61">
        <f>K144</f>
        <v>54201.906000000003</v>
      </c>
      <c r="L142" s="61">
        <f>L144</f>
        <v>0</v>
      </c>
      <c r="N142" s="128"/>
      <c r="O142" s="128"/>
      <c r="P142" s="128"/>
      <c r="Q142" s="128"/>
      <c r="R142" s="128"/>
      <c r="S142" s="128"/>
      <c r="T142" s="130" t="s">
        <v>155</v>
      </c>
    </row>
    <row r="143" spans="3:20" ht="12" customHeight="1">
      <c r="C143" s="62"/>
      <c r="D143" s="113" t="s">
        <v>415</v>
      </c>
      <c r="E143" s="124" t="s">
        <v>416</v>
      </c>
      <c r="F143" s="114" t="s">
        <v>262</v>
      </c>
      <c r="G143" s="72" t="s">
        <v>417</v>
      </c>
      <c r="H143" s="61">
        <f t="shared" si="8"/>
        <v>20.173999999999999</v>
      </c>
      <c r="I143" s="71">
        <v>0.29499999999999998</v>
      </c>
      <c r="J143" s="71">
        <v>7.5720000000000001</v>
      </c>
      <c r="K143" s="71">
        <v>12.307</v>
      </c>
      <c r="L143" s="71">
        <v>0</v>
      </c>
      <c r="N143" s="128"/>
      <c r="O143" s="128"/>
      <c r="P143" s="128"/>
      <c r="Q143" s="128"/>
      <c r="R143" s="128"/>
      <c r="S143" s="128"/>
      <c r="T143" s="130" t="s">
        <v>155</v>
      </c>
    </row>
    <row r="144" spans="3:20" ht="12" customHeight="1">
      <c r="C144" s="62"/>
      <c r="D144" s="113" t="s">
        <v>418</v>
      </c>
      <c r="E144" s="124" t="s">
        <v>350</v>
      </c>
      <c r="F144" s="114" t="s">
        <v>154</v>
      </c>
      <c r="G144" s="72" t="s">
        <v>419</v>
      </c>
      <c r="H144" s="61">
        <f t="shared" si="8"/>
        <v>88462.369000000006</v>
      </c>
      <c r="I144" s="71">
        <v>1284.68</v>
      </c>
      <c r="J144" s="71">
        <v>32975.783000000003</v>
      </c>
      <c r="K144" s="71">
        <v>54201.906000000003</v>
      </c>
      <c r="L144" s="71">
        <v>0</v>
      </c>
      <c r="N144" s="128"/>
      <c r="O144" s="128"/>
      <c r="P144" s="128"/>
      <c r="Q144" s="128"/>
      <c r="R144" s="128"/>
      <c r="S144" s="128"/>
      <c r="T144" s="130" t="s">
        <v>155</v>
      </c>
    </row>
    <row r="145" spans="3:20" ht="18" customHeight="1">
      <c r="C145" s="62"/>
      <c r="D145" s="194" t="s">
        <v>420</v>
      </c>
      <c r="E145" s="195"/>
      <c r="F145" s="195"/>
      <c r="G145" s="138"/>
      <c r="H145" s="136"/>
      <c r="I145" s="136"/>
      <c r="J145" s="136"/>
      <c r="K145" s="136"/>
      <c r="L145" s="137"/>
      <c r="N145" s="128"/>
      <c r="O145" s="128"/>
      <c r="P145" s="128"/>
      <c r="Q145" s="128"/>
      <c r="R145" s="128"/>
      <c r="S145" s="128"/>
      <c r="T145" s="128"/>
    </row>
    <row r="146" spans="3:20" ht="24" customHeight="1">
      <c r="C146" s="62"/>
      <c r="D146" s="73" t="s">
        <v>421</v>
      </c>
      <c r="E146" s="121" t="s">
        <v>422</v>
      </c>
      <c r="F146" s="122" t="s">
        <v>423</v>
      </c>
      <c r="G146" s="122" t="s">
        <v>424</v>
      </c>
      <c r="H146" s="61">
        <f t="shared" ref="H146:H166" si="9">SUM(I146:L146)</f>
        <v>9831.2980000000007</v>
      </c>
      <c r="I146" s="61">
        <f>SUM(I147:I148)</f>
        <v>0</v>
      </c>
      <c r="J146" s="61">
        <f>SUM(J147:J148)</f>
        <v>0</v>
      </c>
      <c r="K146" s="61">
        <f>SUM(K147:K148)</f>
        <v>9831.2980000000007</v>
      </c>
      <c r="L146" s="61">
        <f>SUM(L147:L148)</f>
        <v>0</v>
      </c>
      <c r="N146" s="128"/>
      <c r="O146" s="128"/>
      <c r="P146" s="128"/>
      <c r="Q146" s="128"/>
      <c r="R146" s="128"/>
      <c r="S146" s="128"/>
      <c r="T146" s="130" t="s">
        <v>155</v>
      </c>
    </row>
    <row r="147" spans="3:20" ht="12" customHeight="1">
      <c r="C147" s="62"/>
      <c r="D147" s="113" t="s">
        <v>425</v>
      </c>
      <c r="E147" s="123" t="s">
        <v>338</v>
      </c>
      <c r="F147" s="114" t="s">
        <v>423</v>
      </c>
      <c r="G147" s="72" t="s">
        <v>426</v>
      </c>
      <c r="H147" s="61">
        <f t="shared" si="9"/>
        <v>9831.2980000000007</v>
      </c>
      <c r="I147" s="71"/>
      <c r="J147" s="71"/>
      <c r="K147" s="71">
        <v>9831.2980000000007</v>
      </c>
      <c r="L147" s="71"/>
      <c r="N147" s="128"/>
      <c r="O147" s="128"/>
      <c r="P147" s="128"/>
      <c r="Q147" s="128"/>
      <c r="R147" s="128"/>
      <c r="S147" s="128"/>
      <c r="T147" s="130" t="s">
        <v>155</v>
      </c>
    </row>
    <row r="148" spans="3:20" ht="12" customHeight="1">
      <c r="C148" s="62"/>
      <c r="D148" s="113" t="s">
        <v>427</v>
      </c>
      <c r="E148" s="123" t="s">
        <v>341</v>
      </c>
      <c r="F148" s="114" t="s">
        <v>423</v>
      </c>
      <c r="G148" s="72" t="s">
        <v>428</v>
      </c>
      <c r="H148" s="61">
        <f t="shared" si="9"/>
        <v>0</v>
      </c>
      <c r="I148" s="61">
        <f>SUM(I149,I151)</f>
        <v>0</v>
      </c>
      <c r="J148" s="61">
        <f>SUM(J149,J151)</f>
        <v>0</v>
      </c>
      <c r="K148" s="61">
        <f>SUM(K149,K151)</f>
        <v>0</v>
      </c>
      <c r="L148" s="61">
        <f>SUM(L149,L151)</f>
        <v>0</v>
      </c>
      <c r="N148" s="128"/>
      <c r="O148" s="128"/>
      <c r="P148" s="128"/>
      <c r="Q148" s="128"/>
      <c r="R148" s="128"/>
      <c r="S148" s="128"/>
      <c r="T148" s="130" t="s">
        <v>155</v>
      </c>
    </row>
    <row r="149" spans="3:20" ht="12" customHeight="1">
      <c r="C149" s="62"/>
      <c r="D149" s="113" t="s">
        <v>429</v>
      </c>
      <c r="E149" s="124" t="s">
        <v>344</v>
      </c>
      <c r="F149" s="114" t="s">
        <v>423</v>
      </c>
      <c r="G149" s="72" t="s">
        <v>430</v>
      </c>
      <c r="H149" s="61">
        <f t="shared" si="9"/>
        <v>0</v>
      </c>
      <c r="I149" s="71"/>
      <c r="J149" s="71"/>
      <c r="K149" s="71"/>
      <c r="L149" s="71"/>
      <c r="N149" s="128"/>
      <c r="O149" s="128"/>
      <c r="P149" s="128"/>
      <c r="Q149" s="128"/>
      <c r="R149" s="128"/>
      <c r="S149" s="128"/>
      <c r="T149" s="130" t="s">
        <v>155</v>
      </c>
    </row>
    <row r="150" spans="3:20" ht="12" customHeight="1">
      <c r="C150" s="62"/>
      <c r="D150" s="113" t="s">
        <v>431</v>
      </c>
      <c r="E150" s="125" t="s">
        <v>432</v>
      </c>
      <c r="F150" s="114" t="s">
        <v>423</v>
      </c>
      <c r="G150" s="72" t="s">
        <v>433</v>
      </c>
      <c r="H150" s="61">
        <f t="shared" si="9"/>
        <v>0</v>
      </c>
      <c r="I150" s="71"/>
      <c r="J150" s="71"/>
      <c r="K150" s="71"/>
      <c r="L150" s="71"/>
      <c r="N150" s="128"/>
      <c r="O150" s="128"/>
      <c r="P150" s="128"/>
      <c r="Q150" s="128"/>
      <c r="R150" s="128"/>
      <c r="S150" s="128"/>
      <c r="T150" s="130" t="s">
        <v>155</v>
      </c>
    </row>
    <row r="151" spans="3:20" ht="12" customHeight="1">
      <c r="C151" s="62"/>
      <c r="D151" s="113" t="s">
        <v>434</v>
      </c>
      <c r="E151" s="124" t="s">
        <v>350</v>
      </c>
      <c r="F151" s="114" t="s">
        <v>423</v>
      </c>
      <c r="G151" s="72" t="s">
        <v>435</v>
      </c>
      <c r="H151" s="61">
        <f t="shared" si="9"/>
        <v>0</v>
      </c>
      <c r="I151" s="71"/>
      <c r="J151" s="71"/>
      <c r="K151" s="71"/>
      <c r="L151" s="71"/>
      <c r="N151" s="128"/>
      <c r="O151" s="128"/>
      <c r="P151" s="128"/>
      <c r="Q151" s="128"/>
      <c r="R151" s="128"/>
      <c r="S151" s="128"/>
      <c r="T151" s="130" t="s">
        <v>155</v>
      </c>
    </row>
    <row r="152" spans="3:20" ht="12" customHeight="1">
      <c r="C152" s="62"/>
      <c r="D152" s="73" t="s">
        <v>436</v>
      </c>
      <c r="E152" s="121" t="s">
        <v>437</v>
      </c>
      <c r="F152" s="122" t="s">
        <v>423</v>
      </c>
      <c r="G152" s="122" t="s">
        <v>438</v>
      </c>
      <c r="H152" s="61">
        <f t="shared" si="9"/>
        <v>14509.827000000001</v>
      </c>
      <c r="I152" s="61">
        <f>SUM(I153,I158)</f>
        <v>0</v>
      </c>
      <c r="J152" s="61">
        <f>SUM(J153,J158)</f>
        <v>0</v>
      </c>
      <c r="K152" s="61">
        <f>SUM(K153,K158)</f>
        <v>14234.404</v>
      </c>
      <c r="L152" s="61">
        <f>SUM(L153,L158)</f>
        <v>275.423</v>
      </c>
      <c r="N152" s="128"/>
      <c r="O152" s="128"/>
      <c r="P152" s="128"/>
      <c r="Q152" s="128"/>
      <c r="R152" s="128"/>
      <c r="S152" s="128"/>
      <c r="T152" s="130" t="s">
        <v>155</v>
      </c>
    </row>
    <row r="153" spans="3:20" ht="12" customHeight="1">
      <c r="C153" s="62"/>
      <c r="D153" s="113" t="s">
        <v>439</v>
      </c>
      <c r="E153" s="123" t="s">
        <v>338</v>
      </c>
      <c r="F153" s="114" t="s">
        <v>423</v>
      </c>
      <c r="G153" s="72" t="s">
        <v>440</v>
      </c>
      <c r="H153" s="61">
        <f t="shared" si="9"/>
        <v>14446.289000000001</v>
      </c>
      <c r="I153" s="61">
        <f>SUM(I154:I155)</f>
        <v>0</v>
      </c>
      <c r="J153" s="61">
        <f>SUM(J154:J155)</f>
        <v>0</v>
      </c>
      <c r="K153" s="61">
        <f>SUM(K154:K155)</f>
        <v>14170.866</v>
      </c>
      <c r="L153" s="61">
        <f>SUM(L154:L155)</f>
        <v>275.423</v>
      </c>
      <c r="N153" s="128"/>
      <c r="O153" s="128"/>
      <c r="P153" s="128"/>
      <c r="Q153" s="128"/>
      <c r="R153" s="128"/>
      <c r="S153" s="128"/>
      <c r="T153" s="130" t="s">
        <v>155</v>
      </c>
    </row>
    <row r="154" spans="3:20" ht="12" customHeight="1">
      <c r="C154" s="62"/>
      <c r="D154" s="113" t="s">
        <v>441</v>
      </c>
      <c r="E154" s="124" t="s">
        <v>359</v>
      </c>
      <c r="F154" s="114" t="s">
        <v>423</v>
      </c>
      <c r="G154" s="72" t="s">
        <v>442</v>
      </c>
      <c r="H154" s="61">
        <f t="shared" si="9"/>
        <v>13505.885</v>
      </c>
      <c r="I154" s="71"/>
      <c r="J154" s="71"/>
      <c r="K154" s="71">
        <v>13349.97</v>
      </c>
      <c r="L154" s="71">
        <v>155.91499999999999</v>
      </c>
      <c r="N154" s="128"/>
      <c r="O154" s="128"/>
      <c r="P154" s="128"/>
      <c r="Q154" s="128"/>
      <c r="R154" s="128"/>
      <c r="S154" s="128"/>
      <c r="T154" s="130" t="s">
        <v>155</v>
      </c>
    </row>
    <row r="155" spans="3:20" ht="12" customHeight="1">
      <c r="C155" s="62"/>
      <c r="D155" s="113" t="s">
        <v>443</v>
      </c>
      <c r="E155" s="124" t="s">
        <v>362</v>
      </c>
      <c r="F155" s="114" t="s">
        <v>423</v>
      </c>
      <c r="G155" s="72" t="s">
        <v>444</v>
      </c>
      <c r="H155" s="61">
        <f t="shared" si="9"/>
        <v>940.404</v>
      </c>
      <c r="I155" s="61">
        <f>SUM(I156:I157)</f>
        <v>0</v>
      </c>
      <c r="J155" s="61">
        <f>SUM(J156:J157)</f>
        <v>0</v>
      </c>
      <c r="K155" s="61">
        <f>SUM(K156:K157)</f>
        <v>820.89599999999996</v>
      </c>
      <c r="L155" s="61">
        <f>SUM(L156:L157)</f>
        <v>119.508</v>
      </c>
      <c r="N155" s="128"/>
      <c r="O155" s="128"/>
      <c r="P155" s="128"/>
      <c r="Q155" s="128"/>
      <c r="R155" s="128"/>
      <c r="S155" s="128"/>
      <c r="T155" s="130" t="s">
        <v>155</v>
      </c>
    </row>
    <row r="156" spans="3:20" ht="12" customHeight="1">
      <c r="C156" s="62"/>
      <c r="D156" s="113" t="s">
        <v>445</v>
      </c>
      <c r="E156" s="125" t="s">
        <v>368</v>
      </c>
      <c r="F156" s="114" t="s">
        <v>423</v>
      </c>
      <c r="G156" s="72" t="s">
        <v>446</v>
      </c>
      <c r="H156" s="61">
        <f t="shared" si="9"/>
        <v>940.404</v>
      </c>
      <c r="I156" s="71"/>
      <c r="J156" s="71"/>
      <c r="K156" s="71">
        <v>820.89599999999996</v>
      </c>
      <c r="L156" s="71">
        <v>119.508</v>
      </c>
      <c r="N156" s="128"/>
      <c r="O156" s="128"/>
      <c r="P156" s="128"/>
      <c r="Q156" s="128"/>
      <c r="R156" s="128"/>
      <c r="S156" s="128"/>
      <c r="T156" s="130" t="s">
        <v>155</v>
      </c>
    </row>
    <row r="157" spans="3:20" ht="12" customHeight="1">
      <c r="C157" s="62"/>
      <c r="D157" s="113" t="s">
        <v>447</v>
      </c>
      <c r="E157" s="125" t="s">
        <v>448</v>
      </c>
      <c r="F157" s="114" t="s">
        <v>423</v>
      </c>
      <c r="G157" s="72" t="s">
        <v>449</v>
      </c>
      <c r="H157" s="61">
        <f t="shared" si="9"/>
        <v>0</v>
      </c>
      <c r="I157" s="71"/>
      <c r="J157" s="71"/>
      <c r="K157" s="71"/>
      <c r="L157" s="71"/>
      <c r="N157" s="128"/>
      <c r="O157" s="128"/>
      <c r="P157" s="128"/>
      <c r="Q157" s="128"/>
      <c r="R157" s="128"/>
      <c r="S157" s="128"/>
      <c r="T157" s="130" t="s">
        <v>155</v>
      </c>
    </row>
    <row r="158" spans="3:20" ht="12" customHeight="1">
      <c r="C158" s="62"/>
      <c r="D158" s="113" t="s">
        <v>450</v>
      </c>
      <c r="E158" s="123" t="s">
        <v>400</v>
      </c>
      <c r="F158" s="114" t="s">
        <v>423</v>
      </c>
      <c r="G158" s="72" t="s">
        <v>451</v>
      </c>
      <c r="H158" s="61">
        <f t="shared" si="9"/>
        <v>63.538000000000004</v>
      </c>
      <c r="I158" s="61">
        <f>SUM(I159,I161)</f>
        <v>0</v>
      </c>
      <c r="J158" s="61">
        <f>SUM(J159,J161)</f>
        <v>0</v>
      </c>
      <c r="K158" s="61">
        <f>SUM(K159,K161)</f>
        <v>63.538000000000004</v>
      </c>
      <c r="L158" s="61">
        <f>SUM(L159,L161)</f>
        <v>0</v>
      </c>
      <c r="N158" s="128"/>
      <c r="O158" s="128"/>
      <c r="P158" s="128"/>
      <c r="Q158" s="128"/>
      <c r="R158" s="128"/>
      <c r="S158" s="128"/>
      <c r="T158" s="130" t="s">
        <v>155</v>
      </c>
    </row>
    <row r="159" spans="3:20" ht="12" customHeight="1">
      <c r="C159" s="62"/>
      <c r="D159" s="113" t="s">
        <v>452</v>
      </c>
      <c r="E159" s="124" t="s">
        <v>344</v>
      </c>
      <c r="F159" s="114" t="s">
        <v>423</v>
      </c>
      <c r="G159" s="72" t="s">
        <v>453</v>
      </c>
      <c r="H159" s="61">
        <f t="shared" si="9"/>
        <v>55.273000000000003</v>
      </c>
      <c r="I159" s="71"/>
      <c r="J159" s="71"/>
      <c r="K159" s="71">
        <v>55.273000000000003</v>
      </c>
      <c r="L159" s="71"/>
      <c r="N159" s="128"/>
      <c r="O159" s="128"/>
      <c r="P159" s="128"/>
      <c r="Q159" s="128"/>
      <c r="R159" s="128"/>
      <c r="S159" s="128"/>
      <c r="T159" s="130" t="s">
        <v>155</v>
      </c>
    </row>
    <row r="160" spans="3:20" ht="12" customHeight="1">
      <c r="C160" s="62"/>
      <c r="D160" s="113" t="s">
        <v>454</v>
      </c>
      <c r="E160" s="125" t="s">
        <v>432</v>
      </c>
      <c r="F160" s="114" t="s">
        <v>423</v>
      </c>
      <c r="G160" s="72" t="s">
        <v>455</v>
      </c>
      <c r="H160" s="61">
        <f t="shared" si="9"/>
        <v>0</v>
      </c>
      <c r="I160" s="71"/>
      <c r="J160" s="71"/>
      <c r="K160" s="71">
        <v>0</v>
      </c>
      <c r="L160" s="71"/>
      <c r="N160" s="128"/>
      <c r="O160" s="128"/>
      <c r="P160" s="128"/>
      <c r="Q160" s="128"/>
      <c r="R160" s="128"/>
      <c r="S160" s="128"/>
      <c r="T160" s="130" t="s">
        <v>155</v>
      </c>
    </row>
    <row r="161" spans="3:20" ht="12" customHeight="1">
      <c r="C161" s="62"/>
      <c r="D161" s="113" t="s">
        <v>456</v>
      </c>
      <c r="E161" s="124" t="s">
        <v>350</v>
      </c>
      <c r="F161" s="114" t="s">
        <v>423</v>
      </c>
      <c r="G161" s="72" t="s">
        <v>457</v>
      </c>
      <c r="H161" s="61">
        <f t="shared" si="9"/>
        <v>8.2650000000000006</v>
      </c>
      <c r="I161" s="71"/>
      <c r="J161" s="71"/>
      <c r="K161" s="71">
        <v>8.2650000000000006</v>
      </c>
      <c r="L161" s="71"/>
      <c r="N161" s="128"/>
      <c r="O161" s="128"/>
      <c r="P161" s="128"/>
      <c r="Q161" s="128"/>
      <c r="R161" s="128"/>
      <c r="S161" s="128"/>
      <c r="T161" s="130" t="s">
        <v>155</v>
      </c>
    </row>
    <row r="162" spans="3:20" ht="12" customHeight="1">
      <c r="C162" s="62"/>
      <c r="D162" s="73" t="s">
        <v>458</v>
      </c>
      <c r="E162" s="121" t="s">
        <v>459</v>
      </c>
      <c r="F162" s="122" t="s">
        <v>423</v>
      </c>
      <c r="G162" s="122" t="s">
        <v>460</v>
      </c>
      <c r="H162" s="61">
        <f t="shared" si="9"/>
        <v>462155.72100000002</v>
      </c>
      <c r="I162" s="61">
        <f>SUM(I163:I164)</f>
        <v>3432.011</v>
      </c>
      <c r="J162" s="61">
        <f>SUM(J163:J164)</f>
        <v>88094.509000000005</v>
      </c>
      <c r="K162" s="61">
        <f>SUM(K163:K164)</f>
        <v>370629.201</v>
      </c>
      <c r="L162" s="61">
        <f>SUM(L163:L164)</f>
        <v>0</v>
      </c>
      <c r="N162" s="128"/>
      <c r="O162" s="128"/>
      <c r="P162" s="128"/>
      <c r="Q162" s="128"/>
      <c r="R162" s="128"/>
      <c r="S162" s="128"/>
      <c r="T162" s="130" t="s">
        <v>155</v>
      </c>
    </row>
    <row r="163" spans="3:20" ht="12" customHeight="1">
      <c r="C163" s="62"/>
      <c r="D163" s="113" t="s">
        <v>461</v>
      </c>
      <c r="E163" s="123" t="s">
        <v>338</v>
      </c>
      <c r="F163" s="114" t="s">
        <v>423</v>
      </c>
      <c r="G163" s="72" t="s">
        <v>462</v>
      </c>
      <c r="H163" s="61">
        <f t="shared" si="9"/>
        <v>0</v>
      </c>
      <c r="I163" s="71"/>
      <c r="J163" s="71"/>
      <c r="K163" s="71"/>
      <c r="L163" s="71"/>
      <c r="N163" s="128"/>
      <c r="O163" s="128"/>
      <c r="P163" s="128"/>
      <c r="Q163" s="128"/>
      <c r="R163" s="128"/>
      <c r="S163" s="128"/>
      <c r="T163" s="130" t="s">
        <v>155</v>
      </c>
    </row>
    <row r="164" spans="3:20" ht="12" customHeight="1">
      <c r="C164" s="62"/>
      <c r="D164" s="113" t="s">
        <v>463</v>
      </c>
      <c r="E164" s="123" t="s">
        <v>341</v>
      </c>
      <c r="F164" s="114" t="s">
        <v>423</v>
      </c>
      <c r="G164" s="72" t="s">
        <v>464</v>
      </c>
      <c r="H164" s="61">
        <f t="shared" si="9"/>
        <v>462155.72100000002</v>
      </c>
      <c r="I164" s="61">
        <f>SUM(I165:I166)</f>
        <v>3432.011</v>
      </c>
      <c r="J164" s="61">
        <f>SUM(J165:J166)</f>
        <v>88094.509000000005</v>
      </c>
      <c r="K164" s="61">
        <f>SUM(K165:K166)</f>
        <v>370629.201</v>
      </c>
      <c r="L164" s="61">
        <f>SUM(L165:L166)</f>
        <v>0</v>
      </c>
      <c r="N164" s="128"/>
      <c r="O164" s="128"/>
      <c r="P164" s="128"/>
      <c r="Q164" s="128"/>
      <c r="R164" s="128"/>
      <c r="S164" s="128"/>
      <c r="T164" s="130" t="s">
        <v>155</v>
      </c>
    </row>
    <row r="165" spans="3:20" ht="12" customHeight="1">
      <c r="C165" s="62"/>
      <c r="D165" s="113" t="s">
        <v>465</v>
      </c>
      <c r="E165" s="124" t="s">
        <v>416</v>
      </c>
      <c r="F165" s="114" t="s">
        <v>423</v>
      </c>
      <c r="G165" s="72" t="s">
        <v>466</v>
      </c>
      <c r="H165" s="61">
        <f t="shared" si="9"/>
        <v>432313.50300000003</v>
      </c>
      <c r="I165" s="71">
        <v>3010.6410000000001</v>
      </c>
      <c r="J165" s="71">
        <v>77278.589000000007</v>
      </c>
      <c r="K165" s="71">
        <v>352024.27299999999</v>
      </c>
      <c r="L165" s="71"/>
      <c r="N165" s="128"/>
      <c r="O165" s="128"/>
      <c r="P165" s="128"/>
      <c r="Q165" s="128"/>
      <c r="R165" s="128"/>
      <c r="S165" s="128"/>
      <c r="T165" s="130" t="s">
        <v>155</v>
      </c>
    </row>
    <row r="166" spans="3:20" ht="12" customHeight="1">
      <c r="C166" s="62"/>
      <c r="D166" s="113" t="s">
        <v>467</v>
      </c>
      <c r="E166" s="124" t="s">
        <v>350</v>
      </c>
      <c r="F166" s="114" t="s">
        <v>423</v>
      </c>
      <c r="G166" s="72" t="s">
        <v>468</v>
      </c>
      <c r="H166" s="61">
        <f t="shared" si="9"/>
        <v>29842.218000000001</v>
      </c>
      <c r="I166" s="71">
        <v>421.37</v>
      </c>
      <c r="J166" s="71">
        <v>10815.92</v>
      </c>
      <c r="K166" s="71">
        <v>18604.928</v>
      </c>
      <c r="L166" s="71"/>
      <c r="N166" s="128"/>
      <c r="O166" s="128"/>
      <c r="P166" s="128"/>
      <c r="Q166" s="128"/>
      <c r="R166" s="128"/>
      <c r="S166" s="128"/>
      <c r="T166" s="130" t="s">
        <v>155</v>
      </c>
    </row>
  </sheetData>
  <sheetProtection formatColumns="0" formatRows="0" insertRows="0" deleteColumns="0" deleteRows="0" sort="0" autoFilter="0"/>
  <mergeCells count="11">
    <mergeCell ref="D14:F14"/>
    <mergeCell ref="D61:F61"/>
    <mergeCell ref="D108:F108"/>
    <mergeCell ref="D112:F112"/>
    <mergeCell ref="D145:F145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546875" style="162" customWidth="1"/>
    <col min="11" max="11" width="2.7109375" style="162" customWidth="1"/>
    <col min="12" max="12" width="13.7109375" style="162" customWidth="1"/>
    <col min="13" max="13" width="9.140625" style="162"/>
    <col min="14" max="14" width="2.7109375" style="162" customWidth="1"/>
    <col min="15" max="15" width="12.140625" style="162" customWidth="1"/>
  </cols>
  <sheetData>
    <row r="1" spans="1:15" ht="11.25" customHeight="1">
      <c r="A1" s="140" t="s">
        <v>469</v>
      </c>
      <c r="B1" s="141" t="s">
        <v>470</v>
      </c>
      <c r="C1" s="140" t="s">
        <v>469</v>
      </c>
      <c r="D1" s="90"/>
      <c r="E1" s="91" t="s">
        <v>471</v>
      </c>
      <c r="F1" s="90"/>
      <c r="G1" s="91" t="s">
        <v>472</v>
      </c>
      <c r="H1" s="90"/>
      <c r="I1" s="92" t="s">
        <v>473</v>
      </c>
      <c r="J1" s="91" t="s">
        <v>474</v>
      </c>
      <c r="L1" s="91" t="s">
        <v>475</v>
      </c>
      <c r="O1" s="91" t="s">
        <v>476</v>
      </c>
    </row>
    <row r="2" spans="1:15" ht="11.25" customHeight="1">
      <c r="A2" s="140" t="s">
        <v>477</v>
      </c>
      <c r="B2" s="141" t="s">
        <v>478</v>
      </c>
      <c r="C2" s="140" t="s">
        <v>477</v>
      </c>
      <c r="D2" s="90"/>
      <c r="E2" s="93" t="s">
        <v>479</v>
      </c>
      <c r="F2" s="90"/>
      <c r="G2" s="94" t="str">
        <f>YEAR</f>
        <v>2023</v>
      </c>
      <c r="H2" s="90"/>
      <c r="I2" s="92" t="s">
        <v>480</v>
      </c>
      <c r="J2" s="91" t="s">
        <v>481</v>
      </c>
      <c r="L2" s="93" t="s">
        <v>112</v>
      </c>
      <c r="M2" s="98">
        <v>1</v>
      </c>
      <c r="O2" s="93">
        <v>2022</v>
      </c>
    </row>
    <row r="3" spans="1:15" ht="11.25" customHeight="1">
      <c r="A3" s="140" t="s">
        <v>482</v>
      </c>
      <c r="B3" s="141" t="s">
        <v>483</v>
      </c>
      <c r="C3" s="140" t="s">
        <v>482</v>
      </c>
      <c r="D3" s="90"/>
      <c r="E3" s="93" t="s">
        <v>73</v>
      </c>
      <c r="F3" s="90"/>
      <c r="H3" s="90"/>
      <c r="I3" s="92" t="s">
        <v>484</v>
      </c>
      <c r="J3" s="91" t="s">
        <v>485</v>
      </c>
      <c r="L3" s="93" t="s">
        <v>115</v>
      </c>
      <c r="M3" s="98">
        <v>2</v>
      </c>
      <c r="O3" s="93">
        <v>2023</v>
      </c>
    </row>
    <row r="4" spans="1:15" ht="11.25" customHeight="1">
      <c r="A4" s="140" t="s">
        <v>486</v>
      </c>
      <c r="B4" s="141" t="s">
        <v>487</v>
      </c>
      <c r="C4" s="140" t="s">
        <v>486</v>
      </c>
      <c r="D4" s="90"/>
      <c r="F4" s="90"/>
      <c r="G4" s="91" t="s">
        <v>488</v>
      </c>
      <c r="H4" s="90"/>
      <c r="I4" s="92" t="s">
        <v>489</v>
      </c>
      <c r="J4" s="91" t="s">
        <v>490</v>
      </c>
      <c r="L4" s="93" t="s">
        <v>116</v>
      </c>
      <c r="M4" s="98">
        <v>3</v>
      </c>
      <c r="O4" s="93">
        <v>2024</v>
      </c>
    </row>
    <row r="5" spans="1:15" ht="11.25" customHeight="1">
      <c r="A5" s="140" t="s">
        <v>491</v>
      </c>
      <c r="B5" s="141" t="s">
        <v>492</v>
      </c>
      <c r="C5" s="140" t="s">
        <v>491</v>
      </c>
      <c r="D5" s="90"/>
      <c r="F5" s="90"/>
      <c r="G5" s="94" t="str">
        <f>"01.01."&amp;PERIOD</f>
        <v>01.01.2023</v>
      </c>
      <c r="H5" s="90"/>
      <c r="I5" s="92" t="s">
        <v>493</v>
      </c>
      <c r="J5" s="91" t="s">
        <v>494</v>
      </c>
      <c r="L5" s="93" t="s">
        <v>117</v>
      </c>
      <c r="M5" s="98">
        <v>4</v>
      </c>
      <c r="O5" s="93">
        <v>2025</v>
      </c>
    </row>
    <row r="6" spans="1:15" ht="11.25" customHeight="1">
      <c r="A6" s="140" t="s">
        <v>495</v>
      </c>
      <c r="B6" s="141" t="s">
        <v>496</v>
      </c>
      <c r="C6" s="140" t="s">
        <v>495</v>
      </c>
      <c r="D6" s="90"/>
      <c r="E6" s="91" t="s">
        <v>497</v>
      </c>
      <c r="F6" s="90"/>
      <c r="G6" s="94" t="str">
        <f>"31.12."&amp;PERIOD</f>
        <v>31.12.2023</v>
      </c>
      <c r="H6" s="90"/>
      <c r="I6" s="95"/>
      <c r="J6" s="91" t="s">
        <v>498</v>
      </c>
      <c r="L6" s="93" t="s">
        <v>118</v>
      </c>
      <c r="M6" s="98">
        <v>5</v>
      </c>
    </row>
    <row r="7" spans="1:15" ht="11.25" customHeight="1">
      <c r="A7" s="140" t="s">
        <v>499</v>
      </c>
      <c r="B7" s="141" t="s">
        <v>500</v>
      </c>
      <c r="C7" s="140" t="s">
        <v>499</v>
      </c>
      <c r="D7" s="90"/>
      <c r="E7" s="96" t="s">
        <v>51</v>
      </c>
      <c r="F7" s="90"/>
      <c r="G7" s="90"/>
      <c r="H7" s="90"/>
      <c r="I7" s="90"/>
      <c r="J7" s="90"/>
      <c r="L7" s="93" t="s">
        <v>119</v>
      </c>
      <c r="M7" s="98">
        <v>6</v>
      </c>
    </row>
    <row r="8" spans="1:15" ht="11.25" customHeight="1">
      <c r="A8" s="140" t="s">
        <v>501</v>
      </c>
      <c r="B8" s="141" t="s">
        <v>502</v>
      </c>
      <c r="C8" s="140" t="s">
        <v>501</v>
      </c>
      <c r="D8" s="90"/>
      <c r="E8" s="96" t="s">
        <v>503</v>
      </c>
      <c r="F8" s="90"/>
      <c r="G8" s="91" t="s">
        <v>504</v>
      </c>
      <c r="H8" s="90"/>
      <c r="I8" s="90"/>
      <c r="J8" s="90"/>
      <c r="L8" s="93" t="s">
        <v>120</v>
      </c>
      <c r="M8" s="98">
        <v>7</v>
      </c>
    </row>
    <row r="9" spans="1:15" ht="11.25" customHeight="1">
      <c r="A9" s="140" t="s">
        <v>505</v>
      </c>
      <c r="B9" s="141" t="s">
        <v>506</v>
      </c>
      <c r="C9" s="140" t="s">
        <v>505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121</v>
      </c>
      <c r="M9" s="98">
        <v>8</v>
      </c>
    </row>
    <row r="10" spans="1:15" ht="11.25" customHeight="1">
      <c r="A10" s="140" t="s">
        <v>507</v>
      </c>
      <c r="B10" s="141" t="s">
        <v>508</v>
      </c>
      <c r="C10" s="140" t="s">
        <v>507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122</v>
      </c>
      <c r="M10" s="98">
        <v>9</v>
      </c>
    </row>
    <row r="11" spans="1:15" ht="11.25" customHeight="1">
      <c r="A11" s="142" t="s">
        <v>509</v>
      </c>
      <c r="B11" s="141" t="s">
        <v>510</v>
      </c>
      <c r="C11" s="140" t="s">
        <v>511</v>
      </c>
      <c r="D11" s="90"/>
      <c r="E11" s="91" t="s">
        <v>512</v>
      </c>
      <c r="F11" s="90"/>
      <c r="H11" s="90"/>
      <c r="I11" s="90"/>
      <c r="J11" s="90"/>
      <c r="L11" s="93" t="s">
        <v>123</v>
      </c>
      <c r="M11" s="98">
        <v>10</v>
      </c>
    </row>
    <row r="12" spans="1:15" ht="11.25" customHeight="1">
      <c r="A12" s="142" t="s">
        <v>513</v>
      </c>
      <c r="B12" s="141" t="s">
        <v>514</v>
      </c>
      <c r="C12" s="140"/>
      <c r="D12" s="90"/>
      <c r="E12" s="96" t="s">
        <v>76</v>
      </c>
      <c r="F12" s="90"/>
      <c r="G12" s="91" t="s">
        <v>515</v>
      </c>
      <c r="H12" s="90"/>
      <c r="I12" s="90"/>
      <c r="J12" s="90"/>
      <c r="L12" s="100" t="s">
        <v>124</v>
      </c>
      <c r="M12" s="98">
        <v>11</v>
      </c>
    </row>
    <row r="13" spans="1:15" ht="11.25" customHeight="1">
      <c r="A13" s="142" t="s">
        <v>516</v>
      </c>
      <c r="B13" s="141" t="s">
        <v>517</v>
      </c>
      <c r="C13" s="140" t="s">
        <v>518</v>
      </c>
      <c r="D13" s="90"/>
      <c r="E13" s="96" t="s">
        <v>519</v>
      </c>
      <c r="F13" s="90"/>
      <c r="G13" s="94" t="str">
        <f>"01.01."&amp;PERIOD</f>
        <v>01.01.2023</v>
      </c>
      <c r="H13" s="90"/>
      <c r="I13" s="90"/>
      <c r="J13" s="90"/>
      <c r="L13" s="100" t="s">
        <v>125</v>
      </c>
      <c r="M13" s="98">
        <v>12</v>
      </c>
    </row>
    <row r="14" spans="1:15" ht="11.25" customHeight="1">
      <c r="A14" s="142" t="s">
        <v>520</v>
      </c>
      <c r="B14" s="141" t="s">
        <v>521</v>
      </c>
      <c r="C14" s="140" t="s">
        <v>522</v>
      </c>
      <c r="D14" s="90"/>
      <c r="E14" s="96" t="s">
        <v>523</v>
      </c>
      <c r="F14" s="90"/>
      <c r="G14" s="94" t="str">
        <f>"31.12."&amp;PERIOD</f>
        <v>31.12.2023</v>
      </c>
      <c r="H14" s="90"/>
      <c r="I14" s="90"/>
      <c r="J14" s="90"/>
      <c r="L14" s="100" t="s">
        <v>25</v>
      </c>
      <c r="M14" s="98">
        <v>13</v>
      </c>
    </row>
    <row r="15" spans="1:15" ht="11.25" customHeight="1">
      <c r="A15" s="143" t="s">
        <v>524</v>
      </c>
      <c r="B15" s="144"/>
      <c r="C15" s="143"/>
      <c r="D15" s="90"/>
      <c r="E15" s="96" t="s">
        <v>525</v>
      </c>
      <c r="F15" s="90"/>
      <c r="H15" s="90"/>
      <c r="I15" s="90"/>
      <c r="J15" s="90"/>
    </row>
    <row r="16" spans="1:15" ht="11.25" customHeight="1">
      <c r="A16" s="140" t="s">
        <v>526</v>
      </c>
      <c r="B16" s="141" t="s">
        <v>527</v>
      </c>
      <c r="C16" s="140" t="s">
        <v>526</v>
      </c>
      <c r="D16" s="90"/>
      <c r="E16" s="96" t="s">
        <v>528</v>
      </c>
      <c r="F16" s="90"/>
      <c r="G16" s="91" t="s">
        <v>529</v>
      </c>
      <c r="H16" s="90"/>
      <c r="I16" s="90"/>
      <c r="J16" s="90"/>
    </row>
    <row r="17" spans="1:10" ht="11.25" customHeight="1">
      <c r="A17" s="140" t="s">
        <v>530</v>
      </c>
      <c r="B17" s="141" t="s">
        <v>531</v>
      </c>
      <c r="C17" s="140" t="s">
        <v>530</v>
      </c>
      <c r="D17" s="90"/>
      <c r="E17" s="96" t="s">
        <v>532</v>
      </c>
      <c r="F17" s="90"/>
      <c r="G17" s="96" t="s">
        <v>533</v>
      </c>
      <c r="H17" s="90"/>
      <c r="I17" s="90"/>
      <c r="J17" s="90"/>
    </row>
    <row r="18" spans="1:10" ht="11.25" customHeight="1">
      <c r="A18" s="143" t="s">
        <v>534</v>
      </c>
      <c r="B18" s="144"/>
      <c r="C18" s="143"/>
      <c r="D18" s="90"/>
      <c r="F18" s="90"/>
      <c r="H18" s="90"/>
      <c r="I18" s="90"/>
      <c r="J18" s="90"/>
    </row>
    <row r="19" spans="1:10" ht="11.25" customHeight="1">
      <c r="A19" s="140" t="s">
        <v>535</v>
      </c>
      <c r="B19" s="141" t="s">
        <v>536</v>
      </c>
      <c r="C19" s="140" t="s">
        <v>535</v>
      </c>
      <c r="D19" s="90"/>
      <c r="F19" s="90"/>
      <c r="G19" s="91" t="s">
        <v>537</v>
      </c>
      <c r="H19" s="90"/>
      <c r="I19" s="90"/>
      <c r="J19" s="90"/>
    </row>
    <row r="20" spans="1:10" ht="11.25" customHeight="1">
      <c r="A20" s="140" t="s">
        <v>538</v>
      </c>
      <c r="B20" s="141" t="s">
        <v>539</v>
      </c>
      <c r="C20" s="140" t="s">
        <v>538</v>
      </c>
      <c r="D20" s="90"/>
      <c r="F20" s="90"/>
      <c r="G20" s="96" t="s">
        <v>540</v>
      </c>
      <c r="H20" s="90"/>
      <c r="I20" s="90"/>
      <c r="J20" s="90"/>
    </row>
    <row r="21" spans="1:10" ht="11.25" customHeight="1">
      <c r="A21" s="140" t="s">
        <v>541</v>
      </c>
      <c r="B21" s="141" t="s">
        <v>542</v>
      </c>
      <c r="C21" s="140" t="s">
        <v>543</v>
      </c>
      <c r="D21" s="90"/>
      <c r="F21" s="90"/>
      <c r="G21" s="90"/>
      <c r="H21" s="90"/>
      <c r="I21" s="90"/>
      <c r="J21" s="90"/>
    </row>
    <row r="22" spans="1:10" ht="11.25" customHeight="1">
      <c r="A22" s="140" t="s">
        <v>544</v>
      </c>
      <c r="B22" s="141" t="s">
        <v>545</v>
      </c>
      <c r="C22" s="140" t="s">
        <v>544</v>
      </c>
      <c r="D22" s="90"/>
      <c r="F22" s="90"/>
      <c r="G22" s="90"/>
      <c r="H22" s="90"/>
      <c r="I22" s="90"/>
      <c r="J22" s="90"/>
    </row>
    <row r="23" spans="1:10" ht="11.25" customHeight="1">
      <c r="A23" s="140" t="s">
        <v>546</v>
      </c>
      <c r="B23" s="141" t="s">
        <v>547</v>
      </c>
      <c r="C23" s="140" t="s">
        <v>546</v>
      </c>
      <c r="D23" s="90"/>
      <c r="F23" s="90"/>
      <c r="G23" s="90"/>
      <c r="H23" s="90"/>
      <c r="I23" s="90"/>
      <c r="J23" s="90"/>
    </row>
    <row r="24" spans="1:10" ht="11.25" customHeight="1">
      <c r="A24" s="140" t="s">
        <v>548</v>
      </c>
      <c r="B24" s="141" t="s">
        <v>549</v>
      </c>
      <c r="C24" s="140" t="s">
        <v>548</v>
      </c>
      <c r="D24" s="90"/>
      <c r="F24" s="90"/>
      <c r="G24" s="90"/>
      <c r="H24" s="90"/>
      <c r="I24" s="90"/>
      <c r="J24" s="90"/>
    </row>
    <row r="25" spans="1:10" ht="11.25" customHeight="1">
      <c r="A25" s="140" t="s">
        <v>550</v>
      </c>
      <c r="B25" s="141" t="s">
        <v>551</v>
      </c>
      <c r="C25" s="140" t="s">
        <v>552</v>
      </c>
      <c r="D25" s="90"/>
      <c r="F25" s="90"/>
      <c r="G25" s="90"/>
      <c r="H25" s="90"/>
      <c r="I25" s="90"/>
      <c r="J25" s="90"/>
    </row>
    <row r="26" spans="1:10" ht="11.25" customHeight="1">
      <c r="A26" s="140" t="s">
        <v>553</v>
      </c>
      <c r="B26" s="141" t="s">
        <v>554</v>
      </c>
      <c r="C26" s="140" t="s">
        <v>553</v>
      </c>
      <c r="D26" s="90"/>
      <c r="F26" s="90"/>
      <c r="G26" s="90"/>
      <c r="H26" s="90"/>
      <c r="I26" s="90"/>
      <c r="J26" s="90"/>
    </row>
    <row r="27" spans="1:10" ht="11.25" customHeight="1">
      <c r="A27" s="140" t="s">
        <v>555</v>
      </c>
      <c r="B27" s="141" t="s">
        <v>556</v>
      </c>
      <c r="C27" s="140" t="s">
        <v>555</v>
      </c>
      <c r="D27" s="90"/>
      <c r="F27" s="90"/>
      <c r="G27" s="90"/>
      <c r="H27" s="90"/>
      <c r="I27" s="90"/>
      <c r="J27" s="90"/>
    </row>
    <row r="28" spans="1:10" ht="11.25" customHeight="1">
      <c r="A28" s="140" t="s">
        <v>557</v>
      </c>
      <c r="B28" s="141" t="s">
        <v>558</v>
      </c>
      <c r="C28" s="140" t="s">
        <v>557</v>
      </c>
      <c r="D28" s="90"/>
      <c r="F28" s="90"/>
      <c r="G28" s="90"/>
      <c r="H28" s="90"/>
      <c r="I28" s="90"/>
      <c r="J28" s="90"/>
    </row>
    <row r="29" spans="1:10" ht="11.25" customHeight="1">
      <c r="A29" s="140" t="s">
        <v>559</v>
      </c>
      <c r="B29" s="141" t="s">
        <v>560</v>
      </c>
      <c r="C29" s="140" t="s">
        <v>559</v>
      </c>
      <c r="D29" s="90"/>
      <c r="F29" s="90"/>
      <c r="G29" s="90"/>
      <c r="H29" s="90"/>
      <c r="I29" s="90"/>
      <c r="J29" s="90"/>
    </row>
    <row r="30" spans="1:10" ht="11.25" customHeight="1">
      <c r="A30" s="140" t="s">
        <v>561</v>
      </c>
      <c r="B30" s="141" t="s">
        <v>562</v>
      </c>
      <c r="C30" s="140" t="s">
        <v>561</v>
      </c>
      <c r="D30" s="90"/>
      <c r="F30" s="90"/>
      <c r="G30" s="90"/>
      <c r="H30" s="90"/>
      <c r="I30" s="90"/>
      <c r="J30" s="90"/>
    </row>
    <row r="31" spans="1:10" ht="11.25" customHeight="1">
      <c r="A31" s="140" t="s">
        <v>563</v>
      </c>
      <c r="B31" s="141" t="s">
        <v>564</v>
      </c>
      <c r="C31" s="140" t="s">
        <v>563</v>
      </c>
      <c r="D31" s="90"/>
      <c r="F31" s="90"/>
      <c r="G31" s="90"/>
      <c r="H31" s="90"/>
      <c r="I31" s="90"/>
      <c r="J31" s="90"/>
    </row>
    <row r="32" spans="1:10" ht="11.25" customHeight="1">
      <c r="A32" s="140" t="s">
        <v>565</v>
      </c>
      <c r="B32" s="141" t="s">
        <v>566</v>
      </c>
      <c r="C32" s="140" t="s">
        <v>565</v>
      </c>
      <c r="D32" s="90"/>
      <c r="F32" s="90"/>
      <c r="G32" s="90"/>
      <c r="H32" s="90"/>
      <c r="I32" s="90"/>
      <c r="J32" s="90"/>
    </row>
    <row r="33" spans="1:10" ht="11.25" customHeight="1">
      <c r="A33" s="140" t="s">
        <v>567</v>
      </c>
      <c r="B33" s="141" t="s">
        <v>568</v>
      </c>
      <c r="C33" s="140" t="s">
        <v>567</v>
      </c>
      <c r="D33" s="90"/>
      <c r="F33" s="90"/>
      <c r="G33" s="90"/>
      <c r="H33" s="90"/>
      <c r="I33" s="90"/>
      <c r="J33" s="90"/>
    </row>
    <row r="34" spans="1:10" ht="11.25" customHeight="1">
      <c r="A34" s="140" t="s">
        <v>569</v>
      </c>
      <c r="B34" s="141" t="s">
        <v>570</v>
      </c>
      <c r="C34" s="140" t="s">
        <v>569</v>
      </c>
      <c r="D34" s="90"/>
      <c r="F34" s="90"/>
      <c r="G34" s="90"/>
      <c r="H34" s="90"/>
      <c r="I34" s="90"/>
      <c r="J34" s="90"/>
    </row>
    <row r="35" spans="1:10" ht="11.25" customHeight="1">
      <c r="A35" s="143" t="s">
        <v>571</v>
      </c>
      <c r="B35" s="144"/>
      <c r="C35" s="143"/>
      <c r="D35" s="90"/>
      <c r="F35" s="90"/>
      <c r="G35" s="90"/>
      <c r="H35" s="90"/>
      <c r="I35" s="90"/>
      <c r="J35" s="90"/>
    </row>
    <row r="36" spans="1:10" ht="11.25" customHeight="1">
      <c r="A36" s="140" t="s">
        <v>572</v>
      </c>
      <c r="B36" s="141" t="s">
        <v>573</v>
      </c>
      <c r="C36" s="140" t="s">
        <v>572</v>
      </c>
      <c r="D36" s="90"/>
      <c r="F36" s="90"/>
      <c r="G36" s="90"/>
      <c r="H36" s="90"/>
      <c r="I36" s="90"/>
      <c r="J36" s="90"/>
    </row>
    <row r="37" spans="1:10" ht="11.25" customHeight="1">
      <c r="A37" s="140" t="s">
        <v>574</v>
      </c>
      <c r="B37" s="141" t="s">
        <v>575</v>
      </c>
      <c r="C37" s="140" t="s">
        <v>574</v>
      </c>
      <c r="D37" s="90"/>
      <c r="F37" s="90"/>
      <c r="G37" s="90"/>
      <c r="H37" s="90"/>
      <c r="I37" s="90"/>
      <c r="J37" s="90"/>
    </row>
    <row r="38" spans="1:10" ht="11.25" customHeight="1">
      <c r="A38" s="140" t="s">
        <v>576</v>
      </c>
      <c r="B38" s="141" t="s">
        <v>577</v>
      </c>
      <c r="C38" s="140" t="s">
        <v>576</v>
      </c>
      <c r="D38" s="90"/>
      <c r="F38" s="90"/>
      <c r="G38" s="90"/>
      <c r="H38" s="90"/>
      <c r="I38" s="90"/>
      <c r="J38" s="90"/>
    </row>
    <row r="39" spans="1:10" ht="11.25" customHeight="1">
      <c r="A39" s="140" t="s">
        <v>578</v>
      </c>
      <c r="B39" s="141" t="s">
        <v>579</v>
      </c>
      <c r="C39" s="140" t="s">
        <v>578</v>
      </c>
      <c r="D39" s="90"/>
      <c r="F39" s="90"/>
      <c r="G39" s="90"/>
      <c r="H39" s="90"/>
      <c r="I39" s="90"/>
      <c r="J39" s="90"/>
    </row>
    <row r="40" spans="1:10" ht="11.25" customHeight="1">
      <c r="A40" s="140" t="s">
        <v>580</v>
      </c>
      <c r="B40" s="141" t="s">
        <v>581</v>
      </c>
      <c r="C40" s="140" t="s">
        <v>580</v>
      </c>
      <c r="D40" s="90"/>
      <c r="F40" s="90"/>
      <c r="G40" s="90"/>
      <c r="H40" s="90"/>
      <c r="I40" s="90"/>
      <c r="J40" s="90"/>
    </row>
    <row r="41" spans="1:10" ht="11.25" customHeight="1">
      <c r="A41" s="140" t="s">
        <v>582</v>
      </c>
      <c r="B41" s="141" t="s">
        <v>583</v>
      </c>
      <c r="C41" s="140" t="s">
        <v>582</v>
      </c>
      <c r="D41" s="90"/>
      <c r="F41" s="90"/>
      <c r="G41" s="90"/>
      <c r="H41" s="90"/>
      <c r="I41" s="90"/>
      <c r="J41" s="90"/>
    </row>
    <row r="42" spans="1:10" ht="11.25" customHeight="1">
      <c r="A42" s="140" t="s">
        <v>584</v>
      </c>
      <c r="B42" s="141" t="s">
        <v>585</v>
      </c>
      <c r="C42" s="140" t="s">
        <v>584</v>
      </c>
      <c r="D42" s="90"/>
      <c r="F42" s="90"/>
      <c r="G42" s="90"/>
      <c r="H42" s="90"/>
      <c r="I42" s="90"/>
      <c r="J42" s="90"/>
    </row>
    <row r="43" spans="1:10" ht="11.25" customHeight="1">
      <c r="A43" s="140" t="s">
        <v>586</v>
      </c>
      <c r="B43" s="141" t="s">
        <v>587</v>
      </c>
      <c r="C43" s="140" t="s">
        <v>586</v>
      </c>
      <c r="D43" s="90"/>
      <c r="F43" s="90"/>
      <c r="G43" s="90"/>
      <c r="H43" s="90"/>
      <c r="I43" s="90"/>
      <c r="J43" s="90"/>
    </row>
    <row r="44" spans="1:10" ht="11.25" customHeight="1">
      <c r="A44" s="140" t="s">
        <v>588</v>
      </c>
      <c r="B44" s="141" t="s">
        <v>589</v>
      </c>
      <c r="C44" s="140" t="s">
        <v>588</v>
      </c>
      <c r="D44" s="90"/>
      <c r="F44" s="90"/>
      <c r="G44" s="90"/>
      <c r="H44" s="90"/>
      <c r="I44" s="90"/>
      <c r="J44" s="90"/>
    </row>
    <row r="45" spans="1:10" ht="11.25" customHeight="1">
      <c r="A45" s="140" t="s">
        <v>590</v>
      </c>
      <c r="B45" s="141" t="s">
        <v>591</v>
      </c>
      <c r="C45" s="140" t="s">
        <v>590</v>
      </c>
      <c r="D45" s="90"/>
      <c r="F45" s="90"/>
      <c r="G45" s="90"/>
      <c r="H45" s="90"/>
      <c r="I45" s="90"/>
      <c r="J45" s="90"/>
    </row>
    <row r="46" spans="1:10" ht="11.25" customHeight="1">
      <c r="A46" s="140" t="s">
        <v>592</v>
      </c>
      <c r="B46" s="141" t="s">
        <v>593</v>
      </c>
      <c r="C46" s="140" t="s">
        <v>592</v>
      </c>
      <c r="D46" s="90"/>
      <c r="F46" s="90"/>
      <c r="G46" s="90"/>
      <c r="H46" s="90"/>
      <c r="I46" s="90"/>
      <c r="J46" s="90"/>
    </row>
    <row r="47" spans="1:10" ht="11.25" customHeight="1">
      <c r="A47" s="140" t="s">
        <v>594</v>
      </c>
      <c r="B47" s="141" t="s">
        <v>595</v>
      </c>
      <c r="C47" s="140" t="s">
        <v>594</v>
      </c>
      <c r="D47" s="90"/>
      <c r="F47" s="90"/>
      <c r="G47" s="90"/>
      <c r="H47" s="90"/>
      <c r="I47" s="90"/>
      <c r="J47" s="90"/>
    </row>
    <row r="48" spans="1:10" ht="11.25" customHeight="1">
      <c r="A48" s="140" t="s">
        <v>596</v>
      </c>
      <c r="B48" s="141" t="s">
        <v>597</v>
      </c>
      <c r="C48" s="140" t="s">
        <v>596</v>
      </c>
      <c r="D48" s="90"/>
      <c r="F48" s="90"/>
      <c r="G48" s="90"/>
      <c r="H48" s="90"/>
      <c r="I48" s="90"/>
      <c r="J48" s="90"/>
    </row>
    <row r="49" spans="1:10" ht="11.25" customHeight="1">
      <c r="A49" s="140" t="s">
        <v>598</v>
      </c>
      <c r="B49" s="141" t="s">
        <v>599</v>
      </c>
      <c r="C49" s="140" t="s">
        <v>598</v>
      </c>
      <c r="D49" s="90"/>
      <c r="F49" s="90"/>
      <c r="G49" s="90"/>
      <c r="H49" s="90"/>
      <c r="I49" s="90"/>
      <c r="J49" s="90"/>
    </row>
    <row r="50" spans="1:10" ht="11.25" customHeight="1">
      <c r="A50" s="140" t="s">
        <v>600</v>
      </c>
      <c r="B50" s="141" t="s">
        <v>601</v>
      </c>
      <c r="C50" s="140" t="s">
        <v>600</v>
      </c>
      <c r="D50" s="90"/>
      <c r="F50" s="90"/>
      <c r="G50" s="90"/>
      <c r="H50" s="90"/>
      <c r="I50" s="90"/>
      <c r="J50" s="90"/>
    </row>
    <row r="51" spans="1:10" ht="11.25" customHeight="1">
      <c r="A51" s="140" t="s">
        <v>602</v>
      </c>
      <c r="B51" s="141" t="s">
        <v>603</v>
      </c>
      <c r="C51" s="140" t="s">
        <v>602</v>
      </c>
      <c r="D51" s="90"/>
      <c r="F51" s="90"/>
      <c r="G51" s="90"/>
      <c r="H51" s="90"/>
      <c r="I51" s="90"/>
      <c r="J51" s="90"/>
    </row>
    <row r="52" spans="1:10" ht="11.25" customHeight="1">
      <c r="A52" s="140" t="s">
        <v>604</v>
      </c>
      <c r="B52" s="141" t="s">
        <v>605</v>
      </c>
      <c r="C52" s="140" t="s">
        <v>604</v>
      </c>
      <c r="D52" s="90"/>
      <c r="F52" s="90"/>
      <c r="G52" s="90"/>
      <c r="H52" s="90"/>
      <c r="I52" s="90"/>
      <c r="J52" s="90"/>
    </row>
    <row r="53" spans="1:10" ht="11.25" customHeight="1">
      <c r="A53" s="140" t="s">
        <v>606</v>
      </c>
      <c r="B53" s="141" t="s">
        <v>607</v>
      </c>
      <c r="C53" s="140" t="s">
        <v>606</v>
      </c>
      <c r="D53" s="90"/>
      <c r="F53" s="90"/>
      <c r="G53" s="90"/>
      <c r="H53" s="90"/>
      <c r="I53" s="90"/>
      <c r="J53" s="90"/>
    </row>
    <row r="54" spans="1:10" ht="11.25" customHeight="1">
      <c r="A54" s="140" t="s">
        <v>608</v>
      </c>
      <c r="B54" s="141" t="s">
        <v>609</v>
      </c>
      <c r="C54" s="140" t="s">
        <v>608</v>
      </c>
      <c r="D54" s="90"/>
      <c r="F54" s="90"/>
      <c r="G54" s="90"/>
      <c r="H54" s="90"/>
      <c r="I54" s="90"/>
      <c r="J54" s="90"/>
    </row>
    <row r="55" spans="1:10" ht="11.25" customHeight="1">
      <c r="A55" s="140" t="s">
        <v>610</v>
      </c>
      <c r="B55" s="141" t="s">
        <v>611</v>
      </c>
      <c r="C55" s="140" t="s">
        <v>610</v>
      </c>
      <c r="D55" s="90"/>
      <c r="F55" s="90"/>
      <c r="G55" s="90"/>
      <c r="H55" s="90"/>
      <c r="I55" s="90"/>
      <c r="J55" s="90"/>
    </row>
    <row r="56" spans="1:10" ht="11.25" customHeight="1">
      <c r="A56" s="140" t="s">
        <v>612</v>
      </c>
      <c r="B56" s="141" t="s">
        <v>613</v>
      </c>
      <c r="C56" s="140" t="s">
        <v>612</v>
      </c>
      <c r="D56" s="90"/>
      <c r="F56" s="90"/>
      <c r="G56" s="90"/>
      <c r="H56" s="90"/>
      <c r="I56" s="90"/>
      <c r="J56" s="90"/>
    </row>
    <row r="57" spans="1:10" ht="11.25" customHeight="1">
      <c r="A57" s="140" t="s">
        <v>614</v>
      </c>
      <c r="B57" s="141" t="s">
        <v>615</v>
      </c>
      <c r="C57" s="140" t="s">
        <v>614</v>
      </c>
      <c r="D57" s="90"/>
      <c r="F57" s="90"/>
      <c r="G57" s="90"/>
      <c r="H57" s="90"/>
      <c r="I57" s="90"/>
      <c r="J57" s="90"/>
    </row>
    <row r="58" spans="1:10" ht="11.25" customHeight="1">
      <c r="A58" s="140" t="s">
        <v>616</v>
      </c>
      <c r="B58" s="141" t="s">
        <v>617</v>
      </c>
      <c r="C58" s="140" t="s">
        <v>616</v>
      </c>
      <c r="D58" s="90"/>
      <c r="F58" s="90"/>
      <c r="G58" s="90"/>
      <c r="H58" s="90"/>
      <c r="I58" s="90"/>
      <c r="J58" s="90"/>
    </row>
    <row r="59" spans="1:10" ht="11.25" customHeight="1">
      <c r="A59" s="140" t="s">
        <v>618</v>
      </c>
      <c r="B59" s="141" t="s">
        <v>619</v>
      </c>
      <c r="C59" s="140" t="s">
        <v>620</v>
      </c>
      <c r="D59" s="90"/>
      <c r="F59" s="90"/>
      <c r="G59" s="90"/>
      <c r="H59" s="90"/>
      <c r="I59" s="90"/>
      <c r="J59" s="90"/>
    </row>
    <row r="60" spans="1:10" ht="11.25" customHeight="1">
      <c r="A60" s="140" t="s">
        <v>621</v>
      </c>
      <c r="B60" s="141" t="s">
        <v>622</v>
      </c>
      <c r="C60" s="140" t="s">
        <v>621</v>
      </c>
      <c r="D60" s="90"/>
      <c r="F60" s="90"/>
      <c r="G60" s="90"/>
      <c r="H60" s="90"/>
      <c r="I60" s="90"/>
      <c r="J60" s="90"/>
    </row>
    <row r="61" spans="1:10" ht="11.25" customHeight="1">
      <c r="A61" s="140" t="s">
        <v>623</v>
      </c>
      <c r="B61" s="141" t="s">
        <v>624</v>
      </c>
      <c r="C61" s="140" t="s">
        <v>623</v>
      </c>
      <c r="D61" s="90"/>
      <c r="F61" s="90"/>
      <c r="G61" s="90"/>
      <c r="H61" s="90"/>
      <c r="I61" s="90"/>
      <c r="J61" s="90"/>
    </row>
    <row r="62" spans="1:10" ht="11.25" customHeight="1">
      <c r="A62" s="140" t="s">
        <v>625</v>
      </c>
      <c r="B62" s="141" t="s">
        <v>626</v>
      </c>
      <c r="C62" s="140" t="s">
        <v>625</v>
      </c>
      <c r="D62" s="90"/>
      <c r="F62" s="90"/>
      <c r="G62" s="90"/>
      <c r="H62" s="90"/>
      <c r="I62" s="90"/>
      <c r="J62" s="90"/>
    </row>
    <row r="63" spans="1:10" ht="11.25" customHeight="1">
      <c r="A63" s="140" t="s">
        <v>627</v>
      </c>
      <c r="B63" s="141" t="s">
        <v>628</v>
      </c>
      <c r="C63" s="140" t="s">
        <v>629</v>
      </c>
      <c r="D63" s="90"/>
      <c r="F63" s="90"/>
      <c r="G63" s="90"/>
      <c r="H63" s="90"/>
      <c r="I63" s="90"/>
      <c r="J63" s="90"/>
    </row>
    <row r="64" spans="1:10" ht="11.25" customHeight="1">
      <c r="A64" s="140" t="s">
        <v>630</v>
      </c>
      <c r="B64" s="141" t="s">
        <v>631</v>
      </c>
      <c r="C64" s="140" t="s">
        <v>630</v>
      </c>
      <c r="D64" s="90"/>
      <c r="F64" s="90"/>
      <c r="G64" s="90"/>
      <c r="H64" s="90"/>
      <c r="I64" s="90"/>
      <c r="J64" s="90"/>
    </row>
    <row r="65" spans="1:10" ht="11.25" customHeight="1">
      <c r="A65" s="140" t="s">
        <v>632</v>
      </c>
      <c r="B65" s="141" t="s">
        <v>633</v>
      </c>
      <c r="C65" s="140" t="s">
        <v>634</v>
      </c>
      <c r="D65" s="90"/>
      <c r="F65" s="90"/>
      <c r="G65" s="90"/>
      <c r="H65" s="90"/>
      <c r="I65" s="90"/>
      <c r="J65" s="90"/>
    </row>
    <row r="66" spans="1:10" ht="11.25" customHeight="1">
      <c r="A66" s="140" t="s">
        <v>635</v>
      </c>
      <c r="B66" s="141" t="s">
        <v>636</v>
      </c>
      <c r="C66" s="140" t="s">
        <v>635</v>
      </c>
      <c r="D66" s="90"/>
      <c r="F66" s="90"/>
      <c r="G66" s="90"/>
      <c r="H66" s="90"/>
      <c r="I66" s="90"/>
      <c r="J66" s="90"/>
    </row>
    <row r="67" spans="1:10" ht="11.25" customHeight="1">
      <c r="A67" s="140" t="s">
        <v>637</v>
      </c>
      <c r="B67" s="141" t="s">
        <v>638</v>
      </c>
      <c r="C67" s="140" t="s">
        <v>637</v>
      </c>
      <c r="D67" s="90"/>
      <c r="F67" s="90"/>
      <c r="G67" s="90"/>
      <c r="H67" s="90"/>
      <c r="I67" s="90"/>
      <c r="J67" s="90"/>
    </row>
    <row r="68" spans="1:10" ht="11.25" customHeight="1">
      <c r="A68" s="140" t="s">
        <v>639</v>
      </c>
      <c r="B68" s="141" t="s">
        <v>640</v>
      </c>
      <c r="C68" s="140" t="s">
        <v>639</v>
      </c>
      <c r="D68" s="90"/>
      <c r="F68" s="90"/>
      <c r="G68" s="90"/>
      <c r="H68" s="90"/>
      <c r="I68" s="90"/>
      <c r="J68" s="90"/>
    </row>
    <row r="69" spans="1:10" ht="11.25" customHeight="1">
      <c r="A69" s="140" t="s">
        <v>641</v>
      </c>
      <c r="B69" s="141" t="s">
        <v>642</v>
      </c>
      <c r="C69" s="140" t="s">
        <v>641</v>
      </c>
      <c r="D69" s="90"/>
      <c r="F69" s="90"/>
      <c r="G69" s="90"/>
      <c r="H69" s="90"/>
      <c r="I69" s="90"/>
      <c r="J69" s="90"/>
    </row>
    <row r="70" spans="1:10" ht="11.25" customHeight="1">
      <c r="A70" s="140" t="s">
        <v>643</v>
      </c>
      <c r="B70" s="141" t="s">
        <v>644</v>
      </c>
      <c r="C70" s="140" t="s">
        <v>643</v>
      </c>
      <c r="D70" s="90"/>
      <c r="F70" s="90"/>
      <c r="G70" s="90"/>
      <c r="H70" s="90"/>
      <c r="I70" s="90"/>
      <c r="J70" s="90"/>
    </row>
    <row r="71" spans="1:10" ht="11.25" customHeight="1">
      <c r="A71" s="140" t="s">
        <v>645</v>
      </c>
      <c r="B71" s="141" t="s">
        <v>646</v>
      </c>
      <c r="C71" s="140" t="s">
        <v>645</v>
      </c>
      <c r="D71" s="90"/>
      <c r="F71" s="90"/>
      <c r="G71" s="90"/>
      <c r="H71" s="90"/>
      <c r="I71" s="90"/>
      <c r="J71" s="90"/>
    </row>
    <row r="72" spans="1:10" ht="11.25" customHeight="1">
      <c r="A72" s="140" t="s">
        <v>647</v>
      </c>
      <c r="B72" s="141" t="s">
        <v>648</v>
      </c>
      <c r="C72" s="140" t="s">
        <v>647</v>
      </c>
      <c r="D72" s="90"/>
      <c r="F72" s="90"/>
      <c r="G72" s="90"/>
      <c r="H72" s="90"/>
      <c r="I72" s="90"/>
      <c r="J72" s="90"/>
    </row>
    <row r="73" spans="1:10" ht="11.25" customHeight="1">
      <c r="A73" s="140" t="s">
        <v>649</v>
      </c>
      <c r="B73" s="141" t="s">
        <v>650</v>
      </c>
      <c r="C73" s="140" t="s">
        <v>649</v>
      </c>
      <c r="D73" s="90"/>
      <c r="F73" s="90"/>
      <c r="G73" s="90"/>
      <c r="H73" s="90"/>
      <c r="I73" s="90"/>
      <c r="J73" s="90"/>
    </row>
    <row r="74" spans="1:10" ht="11.25" customHeight="1">
      <c r="A74" s="140" t="s">
        <v>651</v>
      </c>
      <c r="B74" s="141" t="s">
        <v>652</v>
      </c>
      <c r="C74" s="140" t="s">
        <v>651</v>
      </c>
      <c r="D74" s="90"/>
      <c r="F74" s="90"/>
      <c r="G74" s="90"/>
      <c r="H74" s="90"/>
      <c r="I74" s="90"/>
      <c r="J74" s="90"/>
    </row>
    <row r="75" spans="1:10" ht="11.25" customHeight="1">
      <c r="A75" s="140" t="s">
        <v>653</v>
      </c>
      <c r="B75" s="141" t="s">
        <v>654</v>
      </c>
      <c r="C75" s="140" t="s">
        <v>653</v>
      </c>
      <c r="D75" s="90"/>
      <c r="F75" s="90"/>
      <c r="G75" s="90"/>
      <c r="H75" s="90"/>
      <c r="I75" s="90"/>
      <c r="J75" s="90"/>
    </row>
    <row r="76" spans="1:10" ht="11.25" customHeight="1">
      <c r="A76" s="140" t="s">
        <v>655</v>
      </c>
      <c r="B76" s="141" t="s">
        <v>656</v>
      </c>
      <c r="C76" s="140" t="s">
        <v>655</v>
      </c>
      <c r="D76" s="90"/>
      <c r="F76" s="90"/>
      <c r="G76" s="90"/>
      <c r="H76" s="90"/>
      <c r="I76" s="90"/>
      <c r="J76" s="90"/>
    </row>
    <row r="77" spans="1:10" ht="11.25" customHeight="1">
      <c r="A77" s="140" t="s">
        <v>18</v>
      </c>
      <c r="B77" s="141" t="s">
        <v>657</v>
      </c>
      <c r="C77" s="140" t="s">
        <v>18</v>
      </c>
      <c r="D77" s="90"/>
      <c r="F77" s="90"/>
      <c r="G77" s="90"/>
      <c r="H77" s="90"/>
      <c r="I77" s="90"/>
      <c r="J77" s="90"/>
    </row>
    <row r="78" spans="1:10" ht="11.25" customHeight="1">
      <c r="A78" s="140" t="s">
        <v>658</v>
      </c>
      <c r="B78" s="141" t="s">
        <v>659</v>
      </c>
      <c r="C78" s="140" t="s">
        <v>658</v>
      </c>
      <c r="D78" s="90"/>
      <c r="F78" s="90"/>
      <c r="G78" s="90"/>
      <c r="H78" s="90"/>
      <c r="I78" s="90"/>
      <c r="J78" s="90"/>
    </row>
    <row r="79" spans="1:10" ht="11.25" customHeight="1">
      <c r="A79" s="140" t="s">
        <v>660</v>
      </c>
      <c r="B79" s="141" t="s">
        <v>661</v>
      </c>
      <c r="C79" s="140" t="s">
        <v>660</v>
      </c>
      <c r="D79" s="90"/>
      <c r="F79" s="90"/>
      <c r="G79" s="90"/>
      <c r="H79" s="90"/>
      <c r="I79" s="90"/>
      <c r="J79" s="90"/>
    </row>
    <row r="80" spans="1:10" ht="11.25" customHeight="1">
      <c r="A80" s="140" t="s">
        <v>662</v>
      </c>
      <c r="B80" s="141" t="s">
        <v>663</v>
      </c>
      <c r="C80" s="140" t="s">
        <v>664</v>
      </c>
      <c r="D80" s="90"/>
      <c r="F80" s="90"/>
      <c r="G80" s="90"/>
      <c r="H80" s="90"/>
      <c r="I80" s="90"/>
      <c r="J80" s="90"/>
    </row>
    <row r="81" spans="1:10" ht="11.25" customHeight="1">
      <c r="A81" s="140" t="s">
        <v>665</v>
      </c>
      <c r="B81" s="141" t="s">
        <v>666</v>
      </c>
      <c r="C81" s="140" t="s">
        <v>665</v>
      </c>
      <c r="D81" s="90"/>
      <c r="F81" s="90"/>
      <c r="G81" s="90"/>
      <c r="H81" s="90"/>
      <c r="I81" s="90"/>
      <c r="J81" s="90"/>
    </row>
    <row r="82" spans="1:10" ht="11.25" customHeight="1">
      <c r="A82" s="140" t="s">
        <v>667</v>
      </c>
      <c r="B82" s="141" t="s">
        <v>668</v>
      </c>
      <c r="C82" s="140" t="s">
        <v>667</v>
      </c>
      <c r="D82" s="90"/>
      <c r="F82" s="90"/>
      <c r="G82" s="90"/>
      <c r="H82" s="90"/>
      <c r="I82" s="90"/>
      <c r="J82" s="90"/>
    </row>
    <row r="83" spans="1:10" ht="11.25" customHeight="1">
      <c r="A83" s="140" t="s">
        <v>669</v>
      </c>
      <c r="B83" s="141" t="s">
        <v>670</v>
      </c>
      <c r="C83" s="140" t="s">
        <v>669</v>
      </c>
      <c r="D83" s="90"/>
      <c r="F83" s="90"/>
      <c r="G83" s="90"/>
      <c r="H83" s="90"/>
      <c r="I83" s="90"/>
      <c r="J83" s="90"/>
    </row>
    <row r="84" spans="1:10" ht="11.25" customHeight="1">
      <c r="A84" s="143" t="s">
        <v>671</v>
      </c>
      <c r="B84" s="144"/>
      <c r="C84" s="143"/>
      <c r="D84" s="90"/>
      <c r="F84" s="90"/>
      <c r="G84" s="90"/>
      <c r="H84" s="90"/>
      <c r="I84" s="90"/>
      <c r="J84" s="90"/>
    </row>
    <row r="85" spans="1:10" ht="11.25" customHeight="1">
      <c r="A85" s="140" t="s">
        <v>672</v>
      </c>
      <c r="B85" s="141" t="s">
        <v>673</v>
      </c>
      <c r="C85" s="140" t="s">
        <v>672</v>
      </c>
      <c r="D85" s="90"/>
      <c r="F85" s="90"/>
      <c r="G85" s="90"/>
      <c r="H85" s="90"/>
      <c r="I85" s="90"/>
      <c r="J85" s="90"/>
    </row>
    <row r="86" spans="1:10" ht="11.25" customHeight="1">
      <c r="A86" s="140" t="s">
        <v>674</v>
      </c>
      <c r="B86" s="141" t="s">
        <v>675</v>
      </c>
      <c r="C86" s="140" t="s">
        <v>676</v>
      </c>
      <c r="D86" s="90"/>
      <c r="F86" s="90"/>
      <c r="G86" s="90"/>
      <c r="H86" s="90"/>
      <c r="I86" s="90"/>
      <c r="J86" s="90"/>
    </row>
    <row r="87" spans="1:10" ht="11.25" customHeight="1">
      <c r="A87" s="140" t="s">
        <v>677</v>
      </c>
      <c r="B87" s="141" t="s">
        <v>678</v>
      </c>
      <c r="C87" s="140" t="s">
        <v>679</v>
      </c>
      <c r="D87" s="90"/>
      <c r="F87" s="90"/>
      <c r="G87" s="90"/>
      <c r="H87" s="90"/>
      <c r="I87" s="90"/>
      <c r="J87" s="90"/>
    </row>
    <row r="88" spans="1:10" ht="11.25" customHeight="1">
      <c r="A88" s="140" t="s">
        <v>680</v>
      </c>
      <c r="B88" s="141" t="s">
        <v>681</v>
      </c>
      <c r="C88" s="140" t="s">
        <v>680</v>
      </c>
      <c r="D88" s="90"/>
      <c r="F88" s="90"/>
      <c r="G88" s="90"/>
      <c r="H88" s="90"/>
      <c r="I88" s="90"/>
      <c r="J88" s="90"/>
    </row>
    <row r="89" spans="1:10" ht="11.25" customHeight="1">
      <c r="A89" s="140" t="s">
        <v>682</v>
      </c>
      <c r="B89" s="141" t="s">
        <v>683</v>
      </c>
      <c r="C89" s="140" t="s">
        <v>682</v>
      </c>
      <c r="D89" s="90"/>
      <c r="F89" s="90"/>
      <c r="G89" s="90"/>
      <c r="H89" s="90"/>
      <c r="I89" s="90"/>
      <c r="J89" s="90"/>
    </row>
    <row r="90" spans="1:10" ht="11.25" customHeight="1">
      <c r="A90" s="140" t="s">
        <v>684</v>
      </c>
      <c r="B90" s="141" t="s">
        <v>685</v>
      </c>
      <c r="C90" s="140" t="s">
        <v>684</v>
      </c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7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90"/>
      <c r="B454" s="90"/>
      <c r="C454" s="90"/>
      <c r="D454" s="90"/>
      <c r="F454" s="90"/>
      <c r="G454" s="90"/>
      <c r="H454" s="90"/>
      <c r="I454" s="90"/>
      <c r="J454" s="90"/>
    </row>
    <row r="455" spans="1:10" ht="11.25" customHeight="1">
      <c r="A455" s="90"/>
      <c r="B455" s="90"/>
      <c r="C455" s="90"/>
      <c r="D455" s="90"/>
      <c r="F455" s="90"/>
      <c r="G455" s="90"/>
      <c r="H455" s="90"/>
      <c r="I455" s="90"/>
      <c r="J455" s="90"/>
    </row>
    <row r="456" spans="1:10" ht="11.25" customHeight="1">
      <c r="A456" s="90"/>
      <c r="B456" s="90"/>
      <c r="C456" s="90"/>
      <c r="D456" s="90"/>
      <c r="F456" s="90"/>
      <c r="G456" s="90"/>
      <c r="H456" s="90"/>
      <c r="I456" s="90"/>
      <c r="J456" s="90"/>
    </row>
    <row r="457" spans="1:10" ht="11.25" customHeight="1">
      <c r="A457" s="90"/>
      <c r="B457" s="90"/>
      <c r="C457" s="90"/>
      <c r="D457" s="90"/>
      <c r="F457" s="90"/>
      <c r="G457" s="90"/>
      <c r="H457" s="90"/>
      <c r="I457" s="90"/>
      <c r="J457" s="90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0"/>
      <c r="C458" s="89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0"/>
      <c r="C459" s="89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0"/>
      <c r="C460" s="89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0"/>
      <c r="C461" s="89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0"/>
      <c r="C462" s="89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0"/>
      <c r="C463" s="89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0"/>
      <c r="C464" s="89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0"/>
      <c r="C465" s="89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0"/>
      <c r="C466" s="89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0"/>
      <c r="C467" s="89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0"/>
      <c r="C468" s="89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9" t="e">
        <f>"HTP.P('&lt;"&amp;#REF!&amp;"&gt;' || "&amp;IF(MID(#REF!,1,4)="STUB","NULL","REC."&amp;#REF!)&amp;" || '&lt;/"&amp;#REF!&amp;"&gt;');"</f>
        <v>#REF!</v>
      </c>
      <c r="B469" s="90"/>
      <c r="C469" s="89" t="e">
        <f>"DECODE(C_T."&amp;#REF!&amp;", 0, NULL, C_T."&amp;#REF!&amp;") AS "&amp;#REF!&amp;","</f>
        <v>#REF!</v>
      </c>
      <c r="D469" s="90"/>
      <c r="F469" s="90"/>
      <c r="G469" s="90"/>
      <c r="H469" s="90"/>
      <c r="I469" s="90"/>
      <c r="J469" s="90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0"/>
      <c r="C470" s="89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0"/>
      <c r="C471" s="89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0"/>
      <c r="C472" s="89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9" t="str">
        <f>"HTP.P('&lt;"&amp;G399&amp;"&gt;' || "&amp;IF(MID(G399,1,4)="STUB","NULL","REC."&amp;G399)&amp;" || '&lt;/"&amp;G399&amp;"&gt;');"</f>
        <v>HTP.P('&lt;&gt;' || REC. || '&lt;/&gt;');</v>
      </c>
      <c r="B473" s="90"/>
      <c r="C473" s="89" t="str">
        <f>"DECODE(C_T."&amp;G399&amp;", 0, NULL, C_T."&amp;G399&amp;") AS "&amp;G399&amp;","</f>
        <v>DECODE(C_T., 0, NULL, C_T.) AS ,</v>
      </c>
      <c r="D473" s="90"/>
      <c r="F473" s="90"/>
      <c r="G473" s="90"/>
      <c r="H473" s="90"/>
      <c r="I473" s="90"/>
      <c r="J473" s="90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0"/>
      <c r="C474" s="89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0"/>
      <c r="C475" s="89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0"/>
      <c r="C476" s="89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0"/>
      <c r="C477" s="89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0"/>
      <c r="C478" s="89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0"/>
      <c r="C479" s="89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0"/>
      <c r="C480" s="89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0"/>
      <c r="C481" s="89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0"/>
      <c r="C482" s="89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0"/>
      <c r="C483" s="89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0"/>
      <c r="C484" s="89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0"/>
      <c r="C485" s="89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0"/>
      <c r="C486" s="89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0"/>
      <c r="C487" s="89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0"/>
      <c r="C488" s="89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0"/>
      <c r="C489" s="89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0"/>
      <c r="C490" s="89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0"/>
      <c r="C491" s="89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0"/>
      <c r="C492" s="89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0"/>
      <c r="C493" s="89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0"/>
      <c r="C494" s="89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0"/>
      <c r="C495" s="89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0"/>
      <c r="C496" s="89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0"/>
      <c r="C497" s="89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0"/>
      <c r="C498" s="89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0"/>
      <c r="C499" s="89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0"/>
      <c r="C500" s="89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0"/>
      <c r="C501" s="89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0"/>
      <c r="C502" s="89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0"/>
      <c r="C503" s="89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0"/>
      <c r="C504" s="89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0"/>
      <c r="C505" s="89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0"/>
      <c r="C506" s="89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0"/>
      <c r="C507" s="89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0"/>
      <c r="C508" s="89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0"/>
      <c r="C509" s="89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0"/>
      <c r="C510" s="89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0"/>
      <c r="C511" s="89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0"/>
      <c r="C512" s="89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0"/>
      <c r="C513" s="89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0"/>
      <c r="C514" s="89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0"/>
      <c r="C515" s="89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0"/>
      <c r="C516" s="89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0"/>
      <c r="C517" s="89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0"/>
      <c r="C518" s="89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0"/>
      <c r="C519" s="89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0"/>
      <c r="C520" s="89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0"/>
      <c r="C521" s="89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0"/>
      <c r="C522" s="89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0"/>
      <c r="C523" s="89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0"/>
      <c r="C524" s="89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0"/>
      <c r="C525" s="89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0"/>
      <c r="C526" s="89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0"/>
      <c r="C527" s="89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0"/>
      <c r="C528" s="89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0"/>
      <c r="C529" s="89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0"/>
      <c r="C530" s="89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0"/>
      <c r="C531" s="89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0"/>
      <c r="C532" s="89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0"/>
      <c r="C533" s="89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0"/>
      <c r="C534" s="89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0"/>
      <c r="C535" s="89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0"/>
      <c r="C536" s="89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0"/>
      <c r="C537" s="89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0"/>
      <c r="C538" s="89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0"/>
      <c r="C539" s="89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0"/>
      <c r="C540" s="89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0"/>
      <c r="C541" s="89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0"/>
      <c r="C542" s="89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0"/>
      <c r="C543" s="89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0"/>
      <c r="C544" s="89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0"/>
      <c r="C545" s="89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0"/>
      <c r="C546" s="89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0"/>
      <c r="C547" s="89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0"/>
      <c r="C548" s="89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0"/>
      <c r="C549" s="89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0"/>
      <c r="C550" s="89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0"/>
      <c r="C551" s="89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0"/>
      <c r="C552" s="89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0"/>
      <c r="C553" s="89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0"/>
      <c r="C554" s="89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0"/>
      <c r="C555" s="89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0"/>
      <c r="C556" s="89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0"/>
      <c r="C557" s="89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0"/>
      <c r="C558" s="89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0"/>
      <c r="C559" s="89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0"/>
      <c r="C560" s="89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0"/>
      <c r="C561" s="89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0"/>
      <c r="C562" s="89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0"/>
      <c r="C563" s="89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0"/>
      <c r="C564" s="89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0"/>
      <c r="C565" s="89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0"/>
      <c r="C566" s="89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0"/>
      <c r="C567" s="89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0"/>
      <c r="C568" s="89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0"/>
      <c r="C569" s="89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0"/>
      <c r="C570" s="89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0"/>
      <c r="C571" s="89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0"/>
      <c r="C572" s="89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0"/>
      <c r="C573" s="89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0"/>
      <c r="C574" s="89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0"/>
      <c r="C575" s="89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0"/>
      <c r="C576" s="89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0"/>
      <c r="C577" s="89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0"/>
      <c r="C578" s="89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0"/>
      <c r="C579" s="89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0"/>
      <c r="C580" s="89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0"/>
      <c r="C581" s="89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0"/>
      <c r="C582" s="89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0"/>
      <c r="C583" s="89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0"/>
      <c r="C584" s="89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0"/>
      <c r="C585" s="89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0"/>
      <c r="C586" s="89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0"/>
      <c r="C587" s="89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0"/>
      <c r="C588" s="89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0"/>
      <c r="C589" s="89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0"/>
      <c r="C590" s="89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0"/>
      <c r="C591" s="89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0"/>
      <c r="C592" s="89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0"/>
      <c r="C593" s="89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0"/>
      <c r="C594" s="89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0"/>
      <c r="C595" s="89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0"/>
      <c r="C596" s="89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0"/>
      <c r="C597" s="89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0"/>
      <c r="C598" s="89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0"/>
      <c r="C599" s="89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0"/>
      <c r="C600" s="89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0"/>
      <c r="C601" s="89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0"/>
      <c r="C602" s="89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0"/>
      <c r="C603" s="89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0"/>
      <c r="C604" s="89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0"/>
      <c r="C605" s="89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0"/>
      <c r="C606" s="89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0"/>
      <c r="C607" s="89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0"/>
      <c r="C608" s="89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0"/>
      <c r="C609" s="89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0"/>
      <c r="C610" s="89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0"/>
      <c r="C611" s="89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0"/>
      <c r="C612" s="89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0"/>
      <c r="C613" s="89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0"/>
      <c r="C614" s="89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0"/>
      <c r="C615" s="89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0"/>
      <c r="C616" s="89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0"/>
      <c r="C617" s="89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0"/>
      <c r="C618" s="89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0"/>
      <c r="C619" s="89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0"/>
      <c r="C620" s="89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0"/>
      <c r="C621" s="89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0"/>
      <c r="C622" s="89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0"/>
      <c r="C623" s="89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0"/>
      <c r="C624" s="89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0"/>
      <c r="C625" s="89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0"/>
      <c r="C626" s="89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0"/>
      <c r="C627" s="89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0"/>
      <c r="C628" s="89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0"/>
      <c r="C629" s="89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0"/>
      <c r="C630" s="89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0"/>
      <c r="C631" s="89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0"/>
      <c r="C632" s="89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0"/>
      <c r="C633" s="89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0"/>
      <c r="C634" s="89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0"/>
      <c r="C635" s="89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0"/>
      <c r="C636" s="89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0"/>
      <c r="C637" s="89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89" t="e">
        <f>"HTP.P('&lt;"&amp;#REF!&amp;"&gt;' || "&amp;IF(MID(#REF!,1,4)="STUB","NULL","REC."&amp;#REF!)&amp;" || '&lt;/"&amp;#REF!&amp;"&gt;');"</f>
        <v>#REF!</v>
      </c>
      <c r="B638" s="90"/>
      <c r="C638" s="89" t="e">
        <f>"DECODE(C_T."&amp;#REF!&amp;", 0, NULL, C_T."&amp;#REF!&amp;") AS "&amp;#REF!&amp;","</f>
        <v>#REF!</v>
      </c>
      <c r="D638" s="90"/>
      <c r="F638" s="90"/>
      <c r="G638" s="90"/>
      <c r="H638" s="90"/>
      <c r="I638" s="90"/>
      <c r="J638" s="90"/>
    </row>
    <row r="639" spans="1:10" ht="11.25" customHeight="1">
      <c r="A639" s="89" t="e">
        <f>"HTP.P('&lt;"&amp;#REF!&amp;"&gt;' || "&amp;IF(MID(#REF!,1,4)="STUB","NULL","REC."&amp;#REF!)&amp;" || '&lt;/"&amp;#REF!&amp;"&gt;');"</f>
        <v>#REF!</v>
      </c>
      <c r="B639" s="90"/>
      <c r="C639" s="89" t="e">
        <f>"DECODE(C_T."&amp;#REF!&amp;", 0, NULL, C_T."&amp;#REF!&amp;") AS "&amp;#REF!&amp;","</f>
        <v>#REF!</v>
      </c>
      <c r="D639" s="90"/>
      <c r="F639" s="90"/>
      <c r="G639" s="90"/>
      <c r="H639" s="90"/>
      <c r="I639" s="90"/>
      <c r="J639" s="90"/>
    </row>
    <row r="640" spans="1:10" ht="11.25" customHeight="1">
      <c r="A640" s="89" t="e">
        <f>"HTP.P('&lt;"&amp;#REF!&amp;"&gt;' || "&amp;IF(MID(#REF!,1,4)="STUB","NULL","REC."&amp;#REF!)&amp;" || '&lt;/"&amp;#REF!&amp;"&gt;');"</f>
        <v>#REF!</v>
      </c>
      <c r="B640" s="90"/>
      <c r="C640" s="89" t="e">
        <f>"DECODE(C_T."&amp;#REF!&amp;", 0, NULL, C_T."&amp;#REF!&amp;") AS "&amp;#REF!&amp;","</f>
        <v>#REF!</v>
      </c>
      <c r="D640" s="90"/>
      <c r="F640" s="90"/>
      <c r="G640" s="90"/>
      <c r="H640" s="90"/>
      <c r="I640" s="90"/>
      <c r="J640" s="90"/>
    </row>
    <row r="641" spans="1:10" ht="11.25" customHeight="1">
      <c r="A641" s="89" t="e">
        <f>"HTP.P('&lt;"&amp;#REF!&amp;"&gt;' || "&amp;IF(MID(#REF!,1,4)="STUB","NULL","REC."&amp;#REF!)&amp;" || '&lt;/"&amp;#REF!&amp;"&gt;');"</f>
        <v>#REF!</v>
      </c>
      <c r="B641" s="90"/>
      <c r="C641" s="89" t="e">
        <f>"DECODE(C_T."&amp;#REF!&amp;", 0, NULL, C_T."&amp;#REF!&amp;") AS "&amp;#REF!&amp;","</f>
        <v>#REF!</v>
      </c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90"/>
      <c r="B644" s="90"/>
      <c r="C644" s="90"/>
      <c r="D644" s="90"/>
      <c r="F644" s="90"/>
      <c r="G644" s="90"/>
      <c r="H644" s="90"/>
      <c r="I644" s="90"/>
      <c r="J644" s="90"/>
    </row>
    <row r="645" spans="1:10" ht="11.25" customHeight="1">
      <c r="A645" s="90"/>
      <c r="B645" s="90"/>
      <c r="C645" s="90"/>
      <c r="D645" s="90"/>
      <c r="F645" s="90"/>
      <c r="G645" s="90"/>
      <c r="H645" s="90"/>
      <c r="I645" s="90"/>
      <c r="J645" s="90"/>
    </row>
    <row r="646" spans="1:10" ht="11.25" customHeight="1">
      <c r="A646" s="90"/>
      <c r="B646" s="90"/>
      <c r="C646" s="90"/>
      <c r="D646" s="90"/>
      <c r="F646" s="90"/>
      <c r="G646" s="90"/>
      <c r="H646" s="90"/>
      <c r="I646" s="90"/>
      <c r="J646" s="90"/>
    </row>
    <row r="647" spans="1:10" ht="11.25" customHeight="1">
      <c r="A647" s="90"/>
      <c r="B647" s="90"/>
      <c r="C647" s="90"/>
      <c r="D647" s="90"/>
      <c r="F647" s="90"/>
      <c r="G647" s="90"/>
      <c r="H647" s="90"/>
      <c r="I647" s="90"/>
      <c r="J647" s="90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0"/>
      <c r="C648" s="89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0"/>
      <c r="C649" s="89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0"/>
      <c r="C650" s="89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0"/>
      <c r="C651" s="89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0"/>
      <c r="C652" s="89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0"/>
      <c r="C653" s="89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0"/>
      <c r="C654" s="89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0"/>
      <c r="C655" s="89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0"/>
      <c r="C656" s="89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0"/>
      <c r="C657" s="89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0"/>
      <c r="C658" s="89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0"/>
      <c r="C659" s="89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0"/>
      <c r="C660" s="89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0"/>
      <c r="C661" s="89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0"/>
      <c r="C662" s="89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0"/>
      <c r="C663" s="89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0"/>
      <c r="C664" s="89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0"/>
      <c r="C665" s="89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0"/>
      <c r="C666" s="89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0"/>
      <c r="C667" s="89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0"/>
      <c r="C668" s="89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0"/>
      <c r="C669" s="89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0"/>
      <c r="C670" s="89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0"/>
      <c r="C671" s="89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0"/>
      <c r="C672" s="89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0"/>
      <c r="C673" s="89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0"/>
      <c r="C674" s="89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0"/>
      <c r="C675" s="89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0"/>
      <c r="C676" s="89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0"/>
      <c r="C677" s="89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0"/>
      <c r="C678" s="89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0"/>
      <c r="C679" s="89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0"/>
      <c r="C680" s="89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0"/>
      <c r="C681" s="89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0"/>
      <c r="C682" s="89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0"/>
      <c r="C683" s="89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0"/>
      <c r="C684" s="89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0"/>
      <c r="C685" s="89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0"/>
      <c r="C686" s="89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0"/>
      <c r="C687" s="89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0"/>
      <c r="C688" s="89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0"/>
      <c r="C689" s="89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0"/>
      <c r="C690" s="89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0"/>
      <c r="C691" s="89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0"/>
      <c r="C692" s="89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0"/>
      <c r="C693" s="89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0"/>
      <c r="C694" s="89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0"/>
      <c r="C695" s="89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0"/>
      <c r="C696" s="89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0"/>
      <c r="C697" s="89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0"/>
      <c r="C698" s="89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0"/>
      <c r="C699" s="89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0"/>
      <c r="C700" s="89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0"/>
      <c r="C701" s="89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0"/>
      <c r="C702" s="89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0"/>
      <c r="C703" s="89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0"/>
      <c r="C704" s="89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0"/>
      <c r="C705" s="89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0"/>
      <c r="C706" s="89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0"/>
      <c r="C707" s="89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0"/>
      <c r="C708" s="89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0"/>
      <c r="C709" s="89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0"/>
      <c r="C710" s="89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0"/>
      <c r="C711" s="89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0"/>
      <c r="C712" s="89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0"/>
      <c r="C713" s="89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0"/>
      <c r="C714" s="89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0"/>
      <c r="C715" s="89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0"/>
      <c r="C716" s="89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0"/>
      <c r="C717" s="89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0"/>
      <c r="C718" s="89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0"/>
      <c r="C719" s="89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0"/>
      <c r="C720" s="89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0"/>
      <c r="C721" s="89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0"/>
      <c r="C722" s="89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0"/>
      <c r="C723" s="89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0"/>
      <c r="C724" s="89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0"/>
      <c r="C725" s="89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0"/>
      <c r="C726" s="89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0"/>
      <c r="C727" s="89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0"/>
      <c r="C728" s="89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0"/>
      <c r="C729" s="89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0"/>
      <c r="C730" s="89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0"/>
      <c r="C731" s="89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0"/>
      <c r="C732" s="89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0"/>
      <c r="C733" s="89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0"/>
      <c r="C734" s="89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0"/>
      <c r="C735" s="89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0"/>
      <c r="C736" s="89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0"/>
      <c r="C737" s="89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0"/>
      <c r="C738" s="89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0"/>
      <c r="C739" s="89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0"/>
      <c r="C740" s="89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0"/>
      <c r="C741" s="89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0"/>
      <c r="C742" s="89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0"/>
      <c r="C743" s="89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0"/>
      <c r="C744" s="89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0"/>
      <c r="C745" s="89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0"/>
      <c r="C746" s="89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0"/>
      <c r="C747" s="89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0"/>
      <c r="C748" s="89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0"/>
      <c r="C749" s="89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0"/>
      <c r="C750" s="89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0"/>
      <c r="C751" s="89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0"/>
      <c r="C752" s="89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0"/>
      <c r="C753" s="89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0"/>
      <c r="C754" s="89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89" t="e">
        <f>"HTP.P('&lt;"&amp;#REF!&amp;"&gt;' || "&amp;IF(MID(#REF!,1,6)="L_STUB","NULL","REC."&amp;#REF!)&amp;" || '&lt;/"&amp;#REF!&amp;"&gt;');"</f>
        <v>#REF!</v>
      </c>
      <c r="B755" s="90"/>
      <c r="C755" s="89" t="e">
        <f>"DECODE(C_T."&amp;#REF!&amp;", 0, NULL, C_T."&amp;#REF!&amp;") AS "&amp;#REF!&amp;","</f>
        <v>#REF!</v>
      </c>
      <c r="D755" s="90"/>
      <c r="F755" s="90"/>
      <c r="G755" s="90"/>
      <c r="H755" s="90"/>
      <c r="I755" s="90"/>
      <c r="J755" s="90"/>
    </row>
    <row r="756" spans="1:10" ht="11.25" customHeight="1">
      <c r="A756" s="89" t="e">
        <f>"HTP.P('&lt;"&amp;#REF!&amp;"&gt;' || "&amp;IF(MID(#REF!,1,6)="L_STUB","NULL","REC."&amp;#REF!)&amp;" || '&lt;/"&amp;#REF!&amp;"&gt;');"</f>
        <v>#REF!</v>
      </c>
      <c r="B756" s="90"/>
      <c r="C756" s="89" t="e">
        <f>"DECODE(C_T."&amp;#REF!&amp;", 0, NULL, C_T."&amp;#REF!&amp;") AS "&amp;#REF!&amp;","</f>
        <v>#REF!</v>
      </c>
      <c r="D756" s="90"/>
      <c r="F756" s="90"/>
      <c r="G756" s="90"/>
      <c r="H756" s="90"/>
      <c r="I756" s="90"/>
      <c r="J756" s="90"/>
    </row>
    <row r="757" spans="1:10" ht="11.25" customHeight="1">
      <c r="A757" s="89" t="e">
        <f>"HTP.P('&lt;"&amp;#REF!&amp;"&gt;' || "&amp;IF(MID(#REF!,1,6)="L_STUB","NULL","REC."&amp;#REF!)&amp;" || '&lt;/"&amp;#REF!&amp;"&gt;');"</f>
        <v>#REF!</v>
      </c>
      <c r="B757" s="90"/>
      <c r="C757" s="89" t="e">
        <f>"DECODE(C_T."&amp;#REF!&amp;", 0, NULL, C_T."&amp;#REF!&amp;") AS "&amp;#REF!&amp;","</f>
        <v>#REF!</v>
      </c>
      <c r="D757" s="90"/>
      <c r="F757" s="90"/>
      <c r="G757" s="90"/>
      <c r="H757" s="90"/>
      <c r="I757" s="90"/>
      <c r="J757" s="90"/>
    </row>
    <row r="758" spans="1:10" ht="11.25" customHeight="1">
      <c r="A758" s="89" t="e">
        <f>"HTP.P('&lt;"&amp;#REF!&amp;"&gt;' || "&amp;IF(MID(#REF!,1,6)="L_STUB","NULL","REC."&amp;#REF!)&amp;" || '&lt;/"&amp;#REF!&amp;"&gt;');"</f>
        <v>#REF!</v>
      </c>
      <c r="B758" s="90"/>
      <c r="C758" s="89" t="e">
        <f>"DECODE(C_T."&amp;#REF!&amp;", 0, NULL, C_T."&amp;#REF!&amp;") AS "&amp;#REF!&amp;","</f>
        <v>#REF!</v>
      </c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90"/>
      <c r="B761" s="90"/>
      <c r="C761" s="90"/>
      <c r="D761" s="90"/>
      <c r="F761" s="90"/>
      <c r="G761" s="90"/>
      <c r="H761" s="90"/>
      <c r="I761" s="90"/>
      <c r="J761" s="90"/>
    </row>
    <row r="762" spans="1:10" ht="11.25" customHeight="1">
      <c r="A762" s="90"/>
      <c r="B762" s="90"/>
      <c r="C762" s="90"/>
      <c r="D762" s="90"/>
      <c r="F762" s="90"/>
      <c r="G762" s="90"/>
      <c r="H762" s="90"/>
      <c r="I762" s="90"/>
      <c r="J762" s="90"/>
    </row>
    <row r="763" spans="1:10" ht="11.25" customHeight="1">
      <c r="A763" s="90"/>
      <c r="B763" s="90"/>
      <c r="C763" s="90"/>
      <c r="D763" s="90"/>
      <c r="F763" s="90"/>
      <c r="G763" s="90"/>
      <c r="H763" s="90"/>
      <c r="I763" s="90"/>
      <c r="J763" s="90"/>
    </row>
    <row r="764" spans="1:10" ht="11.25" customHeight="1">
      <c r="A764" s="90"/>
      <c r="B764" s="90"/>
      <c r="C764" s="90"/>
      <c r="D764" s="90"/>
      <c r="F764" s="90"/>
      <c r="G764" s="90"/>
      <c r="H764" s="90"/>
      <c r="I764" s="90"/>
      <c r="J764" s="90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0"/>
      <c r="C765" s="89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0"/>
      <c r="C766" s="89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0"/>
      <c r="C767" s="89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0"/>
      <c r="C768" s="89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0"/>
      <c r="C769" s="89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0"/>
      <c r="C770" s="89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0"/>
      <c r="C771" s="89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0"/>
      <c r="C772" s="89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0"/>
      <c r="C773" s="89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0"/>
      <c r="C774" s="89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0"/>
      <c r="C775" s="89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0"/>
      <c r="C776" s="89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0"/>
      <c r="C777" s="89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0"/>
      <c r="C778" s="89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0"/>
      <c r="C779" s="89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0"/>
      <c r="C780" s="89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0"/>
      <c r="C781" s="89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0"/>
      <c r="C782" s="89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0"/>
      <c r="C783" s="89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0"/>
      <c r="C784" s="89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0"/>
      <c r="C785" s="89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0"/>
      <c r="C786" s="89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0"/>
      <c r="C787" s="89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0"/>
      <c r="C788" s="89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0"/>
      <c r="C789" s="89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0"/>
      <c r="C790" s="89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0"/>
      <c r="C791" s="89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0"/>
      <c r="C792" s="89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0"/>
      <c r="C793" s="89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0"/>
      <c r="C794" s="89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0"/>
      <c r="C795" s="89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0"/>
      <c r="C796" s="89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0"/>
      <c r="C797" s="89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0"/>
      <c r="C798" s="89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0"/>
      <c r="C799" s="89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0"/>
      <c r="C800" s="89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0"/>
      <c r="C801" s="89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0"/>
      <c r="C802" s="89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0"/>
      <c r="C803" s="89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0"/>
      <c r="C804" s="89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0"/>
      <c r="C805" s="89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0"/>
      <c r="C806" s="89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0"/>
      <c r="C807" s="89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0"/>
      <c r="C808" s="89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0"/>
      <c r="C809" s="89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0"/>
      <c r="C810" s="89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0"/>
      <c r="C811" s="89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0"/>
      <c r="C812" s="89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0"/>
      <c r="C813" s="89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0"/>
      <c r="C814" s="89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0"/>
      <c r="C815" s="89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0"/>
      <c r="C816" s="89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0"/>
      <c r="C817" s="89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0"/>
      <c r="C818" s="89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0"/>
      <c r="C819" s="89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0"/>
      <c r="C820" s="89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0"/>
      <c r="C821" s="89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0"/>
      <c r="C822" s="89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0"/>
      <c r="C823" s="89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0"/>
      <c r="C824" s="89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0"/>
      <c r="C825" s="89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0"/>
      <c r="C826" s="89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0"/>
      <c r="C827" s="89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0"/>
      <c r="C828" s="89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0"/>
      <c r="C829" s="89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0"/>
      <c r="C830" s="89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89" t="e">
        <f>"HTP.P('&lt;"&amp;#REF!&amp;"&gt;' || "&amp;IF(MID(#REF!,1,6)="L_STUB","NULL","REC."&amp;#REF!)&amp;" || '&lt;/"&amp;#REF!&amp;"&gt;');"</f>
        <v>#REF!</v>
      </c>
      <c r="B831" s="90"/>
      <c r="C831" s="89" t="e">
        <f>"DECODE(C_T."&amp;#REF!&amp;", 0, NULL, C_T."&amp;#REF!&amp;") AS "&amp;#REF!&amp;","</f>
        <v>#REF!</v>
      </c>
      <c r="D831" s="90"/>
      <c r="F831" s="90"/>
      <c r="G831" s="90"/>
      <c r="H831" s="90"/>
      <c r="I831" s="90"/>
      <c r="J831" s="90"/>
    </row>
    <row r="832" spans="1:10" ht="11.25" customHeight="1">
      <c r="A832" s="89" t="e">
        <f>"HTP.P('&lt;"&amp;#REF!&amp;"&gt;' || "&amp;IF(MID(#REF!,1,6)="L_STUB","NULL","REC."&amp;#REF!)&amp;" || '&lt;/"&amp;#REF!&amp;"&gt;');"</f>
        <v>#REF!</v>
      </c>
      <c r="B832" s="90"/>
      <c r="C832" s="89" t="e">
        <f>"DECODE(C_T."&amp;#REF!&amp;", 0, NULL, C_T."&amp;#REF!&amp;") AS "&amp;#REF!&amp;","</f>
        <v>#REF!</v>
      </c>
      <c r="D832" s="90"/>
      <c r="F832" s="90"/>
      <c r="G832" s="90"/>
      <c r="H832" s="90"/>
      <c r="I832" s="90"/>
      <c r="J832" s="90"/>
    </row>
    <row r="833" spans="1:10" ht="11.25" customHeight="1">
      <c r="A833" s="89" t="e">
        <f>"HTP.P('&lt;"&amp;#REF!&amp;"&gt;' || "&amp;IF(MID(#REF!,1,6)="L_STUB","NULL","REC."&amp;#REF!)&amp;" || '&lt;/"&amp;#REF!&amp;"&gt;');"</f>
        <v>#REF!</v>
      </c>
      <c r="B833" s="90"/>
      <c r="C833" s="89" t="e">
        <f>"DECODE(C_T."&amp;#REF!&amp;", 0, NULL, C_T."&amp;#REF!&amp;") AS "&amp;#REF!&amp;","</f>
        <v>#REF!</v>
      </c>
      <c r="D833" s="90"/>
      <c r="F833" s="90"/>
      <c r="G833" s="90"/>
      <c r="H833" s="90"/>
      <c r="I833" s="90"/>
      <c r="J833" s="90"/>
    </row>
    <row r="834" spans="1:10" ht="11.25" customHeight="1">
      <c r="A834" s="89" t="e">
        <f>"HTP.P('&lt;"&amp;#REF!&amp;"&gt;' || "&amp;IF(MID(#REF!,1,6)="L_STUB","NULL","REC."&amp;#REF!)&amp;" || '&lt;/"&amp;#REF!&amp;"&gt;');"</f>
        <v>#REF!</v>
      </c>
      <c r="B834" s="90"/>
      <c r="C834" s="89" t="e">
        <f>"DECODE(C_T."&amp;#REF!&amp;", 0, NULL, C_T."&amp;#REF!&amp;") AS "&amp;#REF!&amp;","</f>
        <v>#REF!</v>
      </c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90"/>
      <c r="B837" s="90"/>
      <c r="C837" s="90"/>
      <c r="D837" s="90"/>
      <c r="F837" s="90"/>
      <c r="G837" s="90"/>
      <c r="H837" s="90"/>
      <c r="I837" s="90"/>
      <c r="J837" s="90"/>
    </row>
    <row r="838" spans="1:10" ht="11.25" customHeight="1">
      <c r="A838" s="90"/>
      <c r="B838" s="90"/>
      <c r="C838" s="90"/>
      <c r="D838" s="90"/>
      <c r="F838" s="90"/>
      <c r="G838" s="90"/>
      <c r="H838" s="90"/>
      <c r="I838" s="90"/>
      <c r="J838" s="90"/>
    </row>
    <row r="839" spans="1:10" ht="11.25" customHeight="1">
      <c r="A839" s="90"/>
      <c r="B839" s="90"/>
      <c r="C839" s="90"/>
      <c r="D839" s="90"/>
      <c r="F839" s="90"/>
      <c r="G839" s="90"/>
      <c r="H839" s="90"/>
      <c r="I839" s="90"/>
      <c r="J839" s="90"/>
    </row>
    <row r="840" spans="1:10" ht="11.25" customHeight="1">
      <c r="A840" s="90"/>
      <c r="B840" s="90"/>
      <c r="C840" s="90"/>
      <c r="D840" s="90"/>
      <c r="F840" s="90"/>
      <c r="G840" s="90"/>
      <c r="H840" s="90"/>
      <c r="I840" s="90"/>
      <c r="J840" s="90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0"/>
      <c r="C841" s="89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0"/>
      <c r="C842" s="89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0"/>
      <c r="C843" s="89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0"/>
      <c r="C844" s="89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0"/>
      <c r="C845" s="89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0"/>
      <c r="C846" s="89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0"/>
      <c r="C847" s="89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0"/>
      <c r="C848" s="89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0"/>
      <c r="C849" s="89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0"/>
      <c r="C850" s="89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0"/>
      <c r="C851" s="89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0"/>
      <c r="C852" s="89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0"/>
      <c r="C853" s="89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0"/>
      <c r="C854" s="89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0"/>
      <c r="C855" s="89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0"/>
      <c r="C856" s="89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0"/>
      <c r="C857" s="89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0"/>
      <c r="C858" s="89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0"/>
      <c r="C859" s="89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0"/>
      <c r="C860" s="89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0"/>
      <c r="C861" s="89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0"/>
      <c r="C862" s="89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0"/>
      <c r="C863" s="89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0"/>
      <c r="C864" s="89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0"/>
      <c r="C865" s="89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0"/>
      <c r="C866" s="89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0"/>
      <c r="C867" s="89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0"/>
      <c r="C868" s="89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0"/>
      <c r="C869" s="89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0"/>
      <c r="C870" s="89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0"/>
      <c r="C871" s="89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0"/>
      <c r="C872" s="89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89" t="e">
        <f>"HTP.P('&lt;"&amp;#REF!&amp;"&gt;' || "&amp;IF(MID(#REF!,1,6)="L_STUB","NULL","REC."&amp;#REF!)&amp;" || '&lt;/"&amp;#REF!&amp;"&gt;');"</f>
        <v>#REF!</v>
      </c>
      <c r="B873" s="90"/>
      <c r="C873" s="89" t="e">
        <f>"DECODE(C_T."&amp;#REF!&amp;", 0, NULL, C_T."&amp;#REF!&amp;") AS "&amp;#REF!&amp;","</f>
        <v>#REF!</v>
      </c>
      <c r="D873" s="90"/>
      <c r="F873" s="90"/>
      <c r="G873" s="90"/>
      <c r="H873" s="90"/>
      <c r="I873" s="90"/>
      <c r="J873" s="90"/>
    </row>
    <row r="874" spans="1:10" ht="11.25" customHeight="1">
      <c r="A874" s="89" t="e">
        <f>"HTP.P('&lt;"&amp;#REF!&amp;"&gt;' || "&amp;IF(MID(#REF!,1,6)="L_STUB","NULL","REC."&amp;#REF!)&amp;" || '&lt;/"&amp;#REF!&amp;"&gt;');"</f>
        <v>#REF!</v>
      </c>
      <c r="B874" s="90"/>
      <c r="C874" s="89" t="e">
        <f>"DECODE(C_T."&amp;#REF!&amp;", 0, NULL, C_T."&amp;#REF!&amp;") AS "&amp;#REF!&amp;","</f>
        <v>#REF!</v>
      </c>
      <c r="D874" s="90"/>
      <c r="F874" s="90"/>
      <c r="G874" s="90"/>
      <c r="H874" s="90"/>
      <c r="I874" s="90"/>
      <c r="J874" s="90"/>
    </row>
    <row r="875" spans="1:10" ht="11.25" customHeight="1">
      <c r="A875" s="89" t="e">
        <f>"HTP.P('&lt;"&amp;#REF!&amp;"&gt;' || "&amp;IF(MID(#REF!,1,6)="L_STUB","NULL","REC."&amp;#REF!)&amp;" || '&lt;/"&amp;#REF!&amp;"&gt;');"</f>
        <v>#REF!</v>
      </c>
      <c r="B875" s="90"/>
      <c r="C875" s="89" t="e">
        <f>"DECODE(C_T."&amp;#REF!&amp;", 0, NULL, C_T."&amp;#REF!&amp;") AS "&amp;#REF!&amp;","</f>
        <v>#REF!</v>
      </c>
      <c r="D875" s="90"/>
      <c r="F875" s="90"/>
      <c r="G875" s="90"/>
      <c r="H875" s="90"/>
      <c r="I875" s="90"/>
      <c r="J875" s="90"/>
    </row>
    <row r="876" spans="1:10" ht="11.25" customHeight="1">
      <c r="A876" s="89" t="e">
        <f>"HTP.P('&lt;"&amp;#REF!&amp;"&gt;' || "&amp;IF(MID(#REF!,1,6)="L_STUB","NULL","REC."&amp;#REF!)&amp;" || '&lt;/"&amp;#REF!&amp;"&gt;');"</f>
        <v>#REF!</v>
      </c>
      <c r="B876" s="90"/>
      <c r="C876" s="89" t="e">
        <f>"DECODE(C_T."&amp;#REF!&amp;", 0, NULL, C_T."&amp;#REF!&amp;") AS "&amp;#REF!&amp;","</f>
        <v>#REF!</v>
      </c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90"/>
      <c r="B879" s="90"/>
      <c r="C879" s="90"/>
      <c r="D879" s="90"/>
      <c r="F879" s="90"/>
      <c r="G879" s="90"/>
      <c r="H879" s="90"/>
      <c r="I879" s="90"/>
      <c r="J879" s="90"/>
    </row>
    <row r="880" spans="1:10" ht="11.25" customHeight="1">
      <c r="A880" s="90"/>
      <c r="B880" s="90"/>
      <c r="C880" s="90"/>
      <c r="D880" s="90"/>
      <c r="F880" s="90"/>
      <c r="G880" s="90"/>
      <c r="H880" s="90"/>
      <c r="I880" s="90"/>
      <c r="J880" s="90"/>
    </row>
    <row r="881" spans="1:10" ht="11.25" customHeight="1">
      <c r="A881" s="90"/>
      <c r="B881" s="90"/>
      <c r="C881" s="90"/>
      <c r="D881" s="90"/>
      <c r="F881" s="90"/>
      <c r="G881" s="90"/>
      <c r="H881" s="90"/>
      <c r="I881" s="90"/>
      <c r="J881" s="90"/>
    </row>
    <row r="882" spans="1:10" ht="11.25" customHeight="1">
      <c r="A882" s="90"/>
      <c r="B882" s="90"/>
      <c r="C882" s="90"/>
      <c r="D882" s="90"/>
      <c r="F882" s="90"/>
      <c r="G882" s="90"/>
      <c r="H882" s="90"/>
      <c r="I882" s="90"/>
      <c r="J882" s="90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0"/>
      <c r="C883" s="89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0"/>
      <c r="C884" s="89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0"/>
      <c r="C885" s="89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0"/>
      <c r="C886" s="89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0"/>
      <c r="C887" s="89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0"/>
      <c r="C888" s="89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0"/>
      <c r="C889" s="89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0"/>
      <c r="C890" s="89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0"/>
      <c r="C891" s="89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0"/>
      <c r="C892" s="89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0"/>
      <c r="C893" s="89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0"/>
      <c r="C894" s="89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0"/>
      <c r="C895" s="89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0"/>
      <c r="C896" s="89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0"/>
      <c r="C897" s="89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0"/>
      <c r="C898" s="89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0"/>
      <c r="C899" s="89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0"/>
      <c r="C900" s="89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0"/>
      <c r="C901" s="89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0"/>
      <c r="C902" s="89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0"/>
      <c r="C903" s="89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0"/>
      <c r="C904" s="89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0"/>
      <c r="C905" s="89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0"/>
      <c r="C906" s="89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0"/>
      <c r="C907" s="89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0"/>
      <c r="C908" s="89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0"/>
      <c r="C909" s="89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0"/>
      <c r="C910" s="89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0"/>
      <c r="C911" s="89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0"/>
      <c r="C912" s="89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0"/>
      <c r="C913" s="89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0"/>
      <c r="C914" s="89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89" t="e">
        <f>"HTP.P('&lt;"&amp;#REF!&amp;"&gt;' || "&amp;IF(MID(#REF!,1,6)="L_STUB","NULL","REC."&amp;#REF!)&amp;" || '&lt;/"&amp;#REF!&amp;"&gt;');"</f>
        <v>#REF!</v>
      </c>
      <c r="B915" s="90"/>
      <c r="C915" s="89" t="e">
        <f>"DECODE(C_T."&amp;#REF!&amp;", 0, NULL, C_T."&amp;#REF!&amp;") AS "&amp;#REF!&amp;","</f>
        <v>#REF!</v>
      </c>
      <c r="D915" s="90"/>
      <c r="F915" s="90"/>
      <c r="G915" s="90"/>
      <c r="H915" s="90"/>
      <c r="I915" s="90"/>
      <c r="J915" s="90"/>
    </row>
    <row r="916" spans="1:10" ht="11.25" customHeight="1">
      <c r="A916" s="89" t="e">
        <f>"HTP.P('&lt;"&amp;#REF!&amp;"&gt;' || "&amp;IF(MID(#REF!,1,6)="L_STUB","NULL","REC."&amp;#REF!)&amp;" || '&lt;/"&amp;#REF!&amp;"&gt;');"</f>
        <v>#REF!</v>
      </c>
      <c r="B916" s="90"/>
      <c r="C916" s="89" t="e">
        <f>"DECODE(C_T."&amp;#REF!&amp;", 0, NULL, C_T."&amp;#REF!&amp;") AS "&amp;#REF!&amp;","</f>
        <v>#REF!</v>
      </c>
      <c r="D916" s="90"/>
      <c r="F916" s="90"/>
      <c r="G916" s="90"/>
      <c r="H916" s="90"/>
      <c r="I916" s="90"/>
      <c r="J916" s="90"/>
    </row>
    <row r="917" spans="1:10" ht="11.25" customHeight="1">
      <c r="A917" s="89" t="e">
        <f>"HTP.P('&lt;"&amp;#REF!&amp;"&gt;' || "&amp;IF(MID(#REF!,1,6)="L_STUB","NULL","REC."&amp;#REF!)&amp;" || '&lt;/"&amp;#REF!&amp;"&gt;');"</f>
        <v>#REF!</v>
      </c>
      <c r="B917" s="90"/>
      <c r="C917" s="89" t="e">
        <f>"DECODE(C_T."&amp;#REF!&amp;", 0, NULL, C_T."&amp;#REF!&amp;") AS "&amp;#REF!&amp;","</f>
        <v>#REF!</v>
      </c>
      <c r="D917" s="90"/>
      <c r="F917" s="90"/>
      <c r="G917" s="90"/>
      <c r="H917" s="90"/>
      <c r="I917" s="90"/>
      <c r="J917" s="90"/>
    </row>
    <row r="918" spans="1:10" ht="11.25" customHeight="1">
      <c r="A918" s="89" t="e">
        <f>"HTP.P('&lt;"&amp;#REF!&amp;"&gt;' || "&amp;IF(MID(#REF!,1,6)="L_STUB","NULL","REC."&amp;#REF!)&amp;" || '&lt;/"&amp;#REF!&amp;"&gt;');"</f>
        <v>#REF!</v>
      </c>
      <c r="B918" s="90"/>
      <c r="C918" s="89" t="e">
        <f>"DECODE(C_T."&amp;#REF!&amp;", 0, NULL, C_T."&amp;#REF!&amp;") AS "&amp;#REF!&amp;","</f>
        <v>#REF!</v>
      </c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90"/>
      <c r="B921" s="90"/>
      <c r="C921" s="90"/>
      <c r="D921" s="90"/>
      <c r="F921" s="90"/>
      <c r="G921" s="90"/>
      <c r="H921" s="90"/>
      <c r="I921" s="90"/>
      <c r="J921" s="90"/>
    </row>
    <row r="922" spans="1:10" ht="11.25" customHeight="1">
      <c r="A922" s="90"/>
      <c r="B922" s="90"/>
      <c r="C922" s="90"/>
      <c r="D922" s="90"/>
      <c r="F922" s="90"/>
      <c r="G922" s="90"/>
      <c r="H922" s="90"/>
      <c r="I922" s="90"/>
      <c r="J922" s="90"/>
    </row>
    <row r="923" spans="1:10" ht="11.25" customHeight="1">
      <c r="A923" s="90"/>
      <c r="B923" s="90"/>
      <c r="C923" s="90"/>
      <c r="D923" s="90"/>
      <c r="F923" s="90"/>
      <c r="G923" s="90"/>
      <c r="H923" s="90"/>
      <c r="I923" s="90"/>
      <c r="J923" s="90"/>
    </row>
    <row r="924" spans="1:10" ht="11.25" customHeight="1">
      <c r="A924" s="90"/>
      <c r="B924" s="90"/>
      <c r="C924" s="90"/>
      <c r="D924" s="90"/>
      <c r="F924" s="90"/>
      <c r="G924" s="90"/>
      <c r="H924" s="90"/>
      <c r="I924" s="90"/>
      <c r="J924" s="90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0"/>
      <c r="C925" s="89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0"/>
      <c r="C926" s="89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0"/>
      <c r="C927" s="89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0"/>
      <c r="C928" s="89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0"/>
      <c r="C929" s="89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0"/>
      <c r="C930" s="89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0"/>
      <c r="C931" s="89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0"/>
      <c r="C932" s="89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0"/>
      <c r="C933" s="89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0"/>
      <c r="C934" s="89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0"/>
      <c r="C935" s="89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0"/>
      <c r="C936" s="89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0"/>
      <c r="C937" s="89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0"/>
      <c r="C938" s="89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0"/>
      <c r="C939" s="89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0"/>
      <c r="C940" s="89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0"/>
      <c r="C941" s="89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0"/>
      <c r="C942" s="89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0"/>
      <c r="C943" s="89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0"/>
      <c r="C944" s="89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0"/>
      <c r="C945" s="89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0"/>
      <c r="C946" s="89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0"/>
      <c r="C947" s="89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0"/>
      <c r="C948" s="89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0"/>
      <c r="C949" s="89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0"/>
      <c r="C950" s="89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0"/>
      <c r="C951" s="89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0"/>
      <c r="C952" s="89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0"/>
      <c r="C953" s="89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0"/>
      <c r="C954" s="89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0"/>
      <c r="C955" s="89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0"/>
      <c r="C956" s="89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89" t="e">
        <f>"HTP.P('&lt;"&amp;#REF!&amp;"&gt;' || "&amp;IF(MID(#REF!,1,6)="L_STUB","NULL","REC."&amp;#REF!)&amp;" || '&lt;/"&amp;#REF!&amp;"&gt;');"</f>
        <v>#REF!</v>
      </c>
      <c r="B957" s="90"/>
      <c r="C957" s="89" t="e">
        <f>"DECODE(C_T."&amp;#REF!&amp;", 0, NULL, C_T."&amp;#REF!&amp;") AS "&amp;#REF!&amp;","</f>
        <v>#REF!</v>
      </c>
      <c r="D957" s="90"/>
      <c r="F957" s="90"/>
      <c r="G957" s="90"/>
      <c r="H957" s="90"/>
      <c r="I957" s="90"/>
      <c r="J957" s="90"/>
    </row>
    <row r="958" spans="1:10" ht="11.25" customHeight="1">
      <c r="A958" s="89" t="e">
        <f>"HTP.P('&lt;"&amp;#REF!&amp;"&gt;' || "&amp;IF(MID(#REF!,1,6)="L_STUB","NULL","REC."&amp;#REF!)&amp;" || '&lt;/"&amp;#REF!&amp;"&gt;');"</f>
        <v>#REF!</v>
      </c>
      <c r="B958" s="90"/>
      <c r="C958" s="89" t="e">
        <f>"DECODE(C_T."&amp;#REF!&amp;", 0, NULL, C_T."&amp;#REF!&amp;") AS "&amp;#REF!&amp;","</f>
        <v>#REF!</v>
      </c>
      <c r="D958" s="90"/>
      <c r="F958" s="90"/>
      <c r="G958" s="90"/>
      <c r="H958" s="90"/>
      <c r="I958" s="90"/>
      <c r="J958" s="90"/>
    </row>
    <row r="959" spans="1:10" ht="11.25" customHeight="1">
      <c r="A959" s="89" t="e">
        <f>"HTP.P('&lt;"&amp;#REF!&amp;"&gt;' || "&amp;IF(MID(#REF!,1,6)="L_STUB","NULL","REC."&amp;#REF!)&amp;" || '&lt;/"&amp;#REF!&amp;"&gt;');"</f>
        <v>#REF!</v>
      </c>
      <c r="B959" s="90"/>
      <c r="C959" s="89" t="e">
        <f>"DECODE(C_T."&amp;#REF!&amp;", 0, NULL, C_T."&amp;#REF!&amp;") AS "&amp;#REF!&amp;","</f>
        <v>#REF!</v>
      </c>
      <c r="D959" s="90"/>
      <c r="F959" s="90"/>
      <c r="G959" s="90"/>
      <c r="H959" s="90"/>
      <c r="I959" s="90"/>
      <c r="J959" s="90"/>
    </row>
    <row r="960" spans="1:10" ht="11.25" customHeight="1">
      <c r="A960" s="89" t="e">
        <f>"HTP.P('&lt;"&amp;#REF!&amp;"&gt;' || "&amp;IF(MID(#REF!,1,6)="L_STUB","NULL","REC."&amp;#REF!)&amp;" || '&lt;/"&amp;#REF!&amp;"&gt;');"</f>
        <v>#REF!</v>
      </c>
      <c r="B960" s="90"/>
      <c r="C960" s="89" t="e">
        <f>"DECODE(C_T."&amp;#REF!&amp;", 0, NULL, C_T."&amp;#REF!&amp;") AS "&amp;#REF!&amp;","</f>
        <v>#REF!</v>
      </c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90"/>
      <c r="B963" s="90"/>
      <c r="C963" s="90"/>
      <c r="D963" s="90"/>
      <c r="F963" s="90"/>
      <c r="G963" s="90"/>
      <c r="H963" s="90"/>
      <c r="I963" s="90"/>
      <c r="J963" s="90"/>
    </row>
    <row r="964" spans="1:10" ht="11.25" customHeight="1">
      <c r="A964" s="90"/>
      <c r="B964" s="90"/>
      <c r="C964" s="90"/>
      <c r="D964" s="90"/>
      <c r="F964" s="90"/>
      <c r="G964" s="90"/>
      <c r="H964" s="90"/>
      <c r="I964" s="90"/>
      <c r="J964" s="90"/>
    </row>
    <row r="965" spans="1:10" ht="11.25" customHeight="1">
      <c r="A965" s="90"/>
      <c r="B965" s="90"/>
      <c r="C965" s="90"/>
      <c r="D965" s="90"/>
      <c r="F965" s="90"/>
      <c r="G965" s="90"/>
      <c r="H965" s="90"/>
      <c r="I965" s="90"/>
      <c r="J965" s="90"/>
    </row>
    <row r="966" spans="1:10" ht="11.25" customHeight="1">
      <c r="A966" s="90"/>
      <c r="B966" s="90"/>
      <c r="C966" s="90"/>
      <c r="D966" s="90"/>
      <c r="F966" s="90"/>
      <c r="G966" s="90"/>
      <c r="H966" s="90"/>
      <c r="I966" s="90"/>
      <c r="J966" s="90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0"/>
      <c r="C967" s="89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0"/>
      <c r="C968" s="89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0"/>
      <c r="C969" s="89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0"/>
      <c r="C970" s="89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0"/>
      <c r="C971" s="89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0"/>
      <c r="C972" s="89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0"/>
      <c r="C973" s="89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0"/>
      <c r="C974" s="89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0"/>
      <c r="C975" s="89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0"/>
      <c r="C976" s="89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0"/>
      <c r="C977" s="89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0"/>
      <c r="C978" s="89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0"/>
      <c r="C979" s="89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0"/>
      <c r="C980" s="89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0"/>
      <c r="C981" s="89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0"/>
      <c r="C982" s="89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0"/>
      <c r="C983" s="89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0"/>
      <c r="C984" s="89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0"/>
      <c r="C985" s="89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0"/>
      <c r="C986" s="89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0"/>
      <c r="C987" s="89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0"/>
      <c r="C988" s="89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89" t="e">
        <f>"HTP.P('&lt;"&amp;#REF!&amp;"&gt;' || "&amp;IF(MID(#REF!,1,6)="L_STUB","NULL","REC."&amp;#REF!)&amp;" || '&lt;/"&amp;#REF!&amp;"&gt;');"</f>
        <v>#REF!</v>
      </c>
      <c r="B989" s="90"/>
      <c r="C989" s="89" t="e">
        <f>"DECODE(C_T."&amp;#REF!&amp;", 0, NULL, C_T."&amp;#REF!&amp;") AS "&amp;#REF!&amp;","</f>
        <v>#REF!</v>
      </c>
      <c r="D989" s="90"/>
      <c r="F989" s="90"/>
      <c r="G989" s="90"/>
      <c r="H989" s="90"/>
      <c r="I989" s="90"/>
      <c r="J989" s="90"/>
    </row>
    <row r="990" spans="1:10" ht="11.25" customHeight="1">
      <c r="A990" s="89" t="e">
        <f>"HTP.P('&lt;"&amp;#REF!&amp;"&gt;' || "&amp;IF(MID(#REF!,1,6)="L_STUB","NULL","REC."&amp;#REF!)&amp;" || '&lt;/"&amp;#REF!&amp;"&gt;');"</f>
        <v>#REF!</v>
      </c>
      <c r="B990" s="90"/>
      <c r="C990" s="89" t="e">
        <f>"DECODE(C_T."&amp;#REF!&amp;", 0, NULL, C_T."&amp;#REF!&amp;") AS "&amp;#REF!&amp;","</f>
        <v>#REF!</v>
      </c>
      <c r="D990" s="90"/>
      <c r="F990" s="90"/>
      <c r="G990" s="90"/>
      <c r="H990" s="90"/>
      <c r="I990" s="90"/>
      <c r="J990" s="90"/>
    </row>
    <row r="991" spans="1:10" ht="11.25" customHeight="1">
      <c r="A991" s="89" t="e">
        <f>"HTP.P('&lt;"&amp;#REF!&amp;"&gt;' || "&amp;IF(MID(#REF!,1,6)="L_STUB","NULL","REC."&amp;#REF!)&amp;" || '&lt;/"&amp;#REF!&amp;"&gt;');"</f>
        <v>#REF!</v>
      </c>
      <c r="B991" s="90"/>
      <c r="C991" s="89" t="e">
        <f>"DECODE(C_T."&amp;#REF!&amp;", 0, NULL, C_T."&amp;#REF!&amp;") AS "&amp;#REF!&amp;","</f>
        <v>#REF!</v>
      </c>
      <c r="D991" s="90"/>
      <c r="F991" s="90"/>
      <c r="G991" s="90"/>
      <c r="H991" s="90"/>
      <c r="I991" s="90"/>
      <c r="J991" s="90"/>
    </row>
    <row r="992" spans="1:10" ht="11.25" customHeight="1">
      <c r="A992" s="89" t="e">
        <f>"HTP.P('&lt;"&amp;#REF!&amp;"&gt;' || "&amp;IF(MID(#REF!,1,6)="L_STUB","NULL","REC."&amp;#REF!)&amp;" || '&lt;/"&amp;#REF!&amp;"&gt;');"</f>
        <v>#REF!</v>
      </c>
      <c r="B992" s="90"/>
      <c r="C992" s="89" t="e">
        <f>"DECODE(C_T."&amp;#REF!&amp;", 0, NULL, C_T."&amp;#REF!&amp;") AS "&amp;#REF!&amp;","</f>
        <v>#REF!</v>
      </c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A1076" s="90"/>
      <c r="B1076" s="90"/>
      <c r="C1076" s="90"/>
      <c r="G1076" s="90"/>
    </row>
    <row r="1077" spans="1:10" ht="10.5" customHeight="1">
      <c r="A1077" s="90"/>
      <c r="B1077" s="90"/>
      <c r="C1077" s="90"/>
      <c r="G1077" s="90"/>
    </row>
    <row r="1078" spans="1:10" ht="10.5" customHeight="1">
      <c r="A1078" s="90"/>
      <c r="B1078" s="90"/>
      <c r="C1078" s="90"/>
      <c r="G1078" s="90"/>
    </row>
    <row r="1079" spans="1:10" ht="10.5" customHeight="1">
      <c r="A1079" s="90"/>
      <c r="B1079" s="90"/>
      <c r="C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2" customWidth="1"/>
    <col min="3" max="3" width="3.7109375" style="162" customWidth="1"/>
    <col min="4" max="4" width="10.7109375" style="162" customWidth="1"/>
    <col min="5" max="5" width="12.7109375" style="162" customWidth="1"/>
    <col min="6" max="6" width="10.7109375" style="162" customWidth="1"/>
    <col min="7" max="7" width="6.7109375" style="162" customWidth="1"/>
    <col min="8" max="12" width="5.7109375" style="162" customWidth="1"/>
    <col min="13" max="13" width="2.7109375" style="162" customWidth="1"/>
    <col min="14" max="19" width="5.7109375" style="162" customWidth="1"/>
    <col min="20" max="20" width="38.7109375" style="162" customWidth="1"/>
  </cols>
  <sheetData>
    <row r="2" spans="1:20" ht="10.5" customHeight="1">
      <c r="A2" s="196" t="s">
        <v>686</v>
      </c>
      <c r="B2" s="196"/>
    </row>
    <row r="3" spans="1:20" s="165" customFormat="1" ht="12" customHeight="1">
      <c r="C3" s="131" t="s">
        <v>170</v>
      </c>
      <c r="D3" s="113" t="str">
        <f>"1.2."&amp;N3</f>
        <v>1.2.TBD</v>
      </c>
      <c r="E3" s="135"/>
      <c r="F3" s="132" t="s">
        <v>154</v>
      </c>
      <c r="G3" s="132">
        <v>30</v>
      </c>
      <c r="H3" s="61">
        <f>SUM(I3:L3)</f>
        <v>0</v>
      </c>
      <c r="I3" s="71"/>
      <c r="J3" s="71"/>
      <c r="K3" s="71"/>
      <c r="L3" s="71"/>
      <c r="N3" s="130" t="s">
        <v>687</v>
      </c>
      <c r="O3" s="129"/>
      <c r="P3" s="129"/>
      <c r="Q3" s="129"/>
      <c r="R3" s="129"/>
      <c r="S3" s="130"/>
      <c r="T3" s="130" t="s">
        <v>688</v>
      </c>
    </row>
    <row r="5" spans="1:20" ht="10.5" customHeight="1">
      <c r="A5" s="196" t="s">
        <v>689</v>
      </c>
      <c r="B5" s="196"/>
    </row>
    <row r="6" spans="1:20" s="165" customFormat="1" ht="12" customHeight="1">
      <c r="C6" s="131" t="s">
        <v>170</v>
      </c>
      <c r="D6" s="113" t="str">
        <f>"1.3."&amp;N6</f>
        <v>1.3.TBD</v>
      </c>
      <c r="E6" s="135"/>
      <c r="F6" s="132" t="s">
        <v>154</v>
      </c>
      <c r="G6" s="132" t="s">
        <v>165</v>
      </c>
      <c r="H6" s="61">
        <f>SUM(I6:L6)</f>
        <v>0</v>
      </c>
      <c r="I6" s="71"/>
      <c r="J6" s="71"/>
      <c r="K6" s="71"/>
      <c r="L6" s="71"/>
      <c r="N6" s="130" t="s">
        <v>687</v>
      </c>
      <c r="O6" s="129"/>
      <c r="P6" s="129"/>
      <c r="Q6" s="129"/>
      <c r="R6" s="129"/>
      <c r="S6" s="130"/>
      <c r="T6" s="130" t="s">
        <v>690</v>
      </c>
    </row>
    <row r="8" spans="1:20" ht="10.5" customHeight="1">
      <c r="A8" s="196" t="s">
        <v>691</v>
      </c>
      <c r="B8" s="196"/>
    </row>
    <row r="9" spans="1:20" s="165" customFormat="1" ht="12" customHeight="1">
      <c r="C9" s="131" t="s">
        <v>170</v>
      </c>
      <c r="D9" s="113" t="str">
        <f>"1.4."&amp;N9</f>
        <v>1.4.TBD</v>
      </c>
      <c r="E9" s="135"/>
      <c r="F9" s="132" t="s">
        <v>154</v>
      </c>
      <c r="G9" s="132" t="s">
        <v>169</v>
      </c>
      <c r="H9" s="61">
        <f>SUM(I9:L9)</f>
        <v>0</v>
      </c>
      <c r="I9" s="71"/>
      <c r="J9" s="71"/>
      <c r="K9" s="71"/>
      <c r="L9" s="71"/>
      <c r="N9" s="130" t="s">
        <v>687</v>
      </c>
      <c r="O9" s="129"/>
      <c r="P9" s="129"/>
      <c r="Q9" s="129"/>
      <c r="R9" s="129"/>
      <c r="S9" s="130"/>
      <c r="T9" s="130" t="s">
        <v>176</v>
      </c>
    </row>
    <row r="11" spans="1:20" ht="10.5" customHeight="1">
      <c r="A11" s="196" t="s">
        <v>692</v>
      </c>
      <c r="B11" s="196"/>
    </row>
    <row r="12" spans="1:20" s="165" customFormat="1" ht="12" customHeight="1">
      <c r="C12" s="131" t="s">
        <v>170</v>
      </c>
      <c r="D12" s="113" t="str">
        <f>"4.3."&amp;N12</f>
        <v>4.3.TBD</v>
      </c>
      <c r="E12" s="135"/>
      <c r="F12" s="132" t="s">
        <v>154</v>
      </c>
      <c r="G12" s="132" t="s">
        <v>232</v>
      </c>
      <c r="H12" s="61">
        <f>SUM(I12:L12)</f>
        <v>0</v>
      </c>
      <c r="I12" s="71"/>
      <c r="J12" s="71"/>
      <c r="K12" s="71"/>
      <c r="L12" s="71"/>
      <c r="N12" s="130" t="s">
        <v>687</v>
      </c>
      <c r="O12" s="129"/>
      <c r="P12" s="129"/>
      <c r="Q12" s="129"/>
      <c r="R12" s="129"/>
      <c r="S12" s="130"/>
      <c r="T12" s="130" t="s">
        <v>233</v>
      </c>
    </row>
    <row r="14" spans="1:20" ht="10.5" customHeight="1">
      <c r="A14" s="196" t="s">
        <v>693</v>
      </c>
      <c r="B14" s="196"/>
    </row>
    <row r="15" spans="1:20" s="165" customFormat="1" ht="12" customHeight="1">
      <c r="C15" s="131" t="s">
        <v>170</v>
      </c>
      <c r="D15" s="113" t="str">
        <f>"12.2."&amp;N15</f>
        <v>12.2.TBD</v>
      </c>
      <c r="E15" s="135"/>
      <c r="F15" s="134" t="s">
        <v>262</v>
      </c>
      <c r="G15" s="134" t="s">
        <v>267</v>
      </c>
      <c r="H15" s="61">
        <f>SUM(I15:L15)</f>
        <v>0</v>
      </c>
      <c r="I15" s="71"/>
      <c r="J15" s="71"/>
      <c r="K15" s="71"/>
      <c r="L15" s="71"/>
      <c r="N15" s="130" t="s">
        <v>687</v>
      </c>
      <c r="O15" s="129"/>
      <c r="P15" s="129"/>
      <c r="Q15" s="129"/>
      <c r="R15" s="129"/>
      <c r="S15" s="130"/>
      <c r="T15" s="130" t="s">
        <v>694</v>
      </c>
    </row>
    <row r="17" spans="1:20" ht="10.5" customHeight="1">
      <c r="A17" s="196" t="s">
        <v>695</v>
      </c>
      <c r="B17" s="196"/>
    </row>
    <row r="18" spans="1:20" s="165" customFormat="1" ht="12" customHeight="1">
      <c r="C18" s="131" t="s">
        <v>170</v>
      </c>
      <c r="D18" s="113" t="str">
        <f>"12.3."&amp;N18</f>
        <v>12.3.TBD</v>
      </c>
      <c r="E18" s="135"/>
      <c r="F18" s="134" t="s">
        <v>262</v>
      </c>
      <c r="G18" s="134" t="s">
        <v>270</v>
      </c>
      <c r="H18" s="61">
        <f>SUM(I18:L18)</f>
        <v>0</v>
      </c>
      <c r="I18" s="71"/>
      <c r="J18" s="71"/>
      <c r="K18" s="71"/>
      <c r="L18" s="71"/>
      <c r="N18" s="130" t="s">
        <v>687</v>
      </c>
      <c r="O18" s="129"/>
      <c r="P18" s="129"/>
      <c r="Q18" s="129"/>
      <c r="R18" s="129"/>
      <c r="S18" s="130"/>
      <c r="T18" s="130" t="s">
        <v>696</v>
      </c>
    </row>
    <row r="20" spans="1:20" ht="10.5" customHeight="1">
      <c r="A20" s="196" t="s">
        <v>697</v>
      </c>
      <c r="B20" s="196"/>
    </row>
    <row r="21" spans="1:20" s="165" customFormat="1" ht="12" customHeight="1">
      <c r="C21" s="131" t="s">
        <v>170</v>
      </c>
      <c r="D21" s="113" t="str">
        <f>"12.4."&amp;N21</f>
        <v>12.4.TBD</v>
      </c>
      <c r="E21" s="135"/>
      <c r="F21" s="134" t="s">
        <v>262</v>
      </c>
      <c r="G21" s="134" t="s">
        <v>273</v>
      </c>
      <c r="H21" s="61">
        <f>SUM(I21:L21)</f>
        <v>0</v>
      </c>
      <c r="I21" s="71"/>
      <c r="J21" s="71"/>
      <c r="K21" s="71"/>
      <c r="L21" s="71"/>
      <c r="N21" s="130" t="s">
        <v>687</v>
      </c>
      <c r="O21" s="129"/>
      <c r="P21" s="129"/>
      <c r="Q21" s="129"/>
      <c r="R21" s="129"/>
      <c r="S21" s="130"/>
      <c r="T21" s="130" t="s">
        <v>274</v>
      </c>
    </row>
    <row r="23" spans="1:20" ht="10.5" customHeight="1">
      <c r="A23" s="196" t="s">
        <v>698</v>
      </c>
      <c r="B23" s="196"/>
    </row>
    <row r="24" spans="1:20" s="165" customFormat="1" ht="12" customHeight="1">
      <c r="C24" s="131" t="s">
        <v>170</v>
      </c>
      <c r="D24" s="113" t="str">
        <f>"15.3."&amp;N24</f>
        <v>15.3.TBD</v>
      </c>
      <c r="E24" s="135"/>
      <c r="F24" s="134" t="s">
        <v>262</v>
      </c>
      <c r="G24" s="134" t="s">
        <v>301</v>
      </c>
      <c r="H24" s="61">
        <f>SUM(I24:L24)</f>
        <v>0</v>
      </c>
      <c r="I24" s="71"/>
      <c r="J24" s="71"/>
      <c r="K24" s="71"/>
      <c r="L24" s="71"/>
      <c r="N24" s="130" t="s">
        <v>687</v>
      </c>
      <c r="O24" s="129"/>
      <c r="P24" s="129"/>
      <c r="Q24" s="129"/>
      <c r="R24" s="129"/>
      <c r="S24" s="130"/>
      <c r="T24" s="130" t="s">
        <v>302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0"/>
  <sheetViews>
    <sheetView showGridLines="0" zoomScale="80" workbookViewId="0"/>
  </sheetViews>
  <sheetFormatPr defaultRowHeight="10.5" customHeight="1"/>
  <cols>
    <col min="1" max="1" width="9.140625" style="162"/>
    <col min="2" max="2" width="34.140625" style="162" customWidth="1"/>
    <col min="3" max="3" width="35.7109375" style="162" customWidth="1"/>
  </cols>
  <sheetData>
    <row r="1" spans="2:3" ht="11.25" customHeight="1"/>
    <row r="2" spans="2:3" ht="11.25" customHeight="1">
      <c r="B2" s="51" t="s">
        <v>699</v>
      </c>
      <c r="C2" s="51" t="s">
        <v>700</v>
      </c>
    </row>
    <row r="3" spans="2:3" ht="10.5" customHeight="1">
      <c r="B3" s="2" t="s">
        <v>701</v>
      </c>
      <c r="C3" s="2" t="s">
        <v>702</v>
      </c>
    </row>
    <row r="4" spans="2:3" ht="10.5" customHeight="1">
      <c r="B4" s="2" t="s">
        <v>701</v>
      </c>
      <c r="C4" s="2" t="s">
        <v>703</v>
      </c>
    </row>
    <row r="5" spans="2:3" ht="10.5" customHeight="1">
      <c r="B5" s="2" t="s">
        <v>701</v>
      </c>
      <c r="C5" s="2" t="s">
        <v>704</v>
      </c>
    </row>
    <row r="6" spans="2:3" ht="10.5" customHeight="1">
      <c r="B6" s="2" t="s">
        <v>701</v>
      </c>
      <c r="C6" s="2" t="s">
        <v>705</v>
      </c>
    </row>
    <row r="7" spans="2:3" ht="10.5" customHeight="1">
      <c r="B7" s="2" t="s">
        <v>701</v>
      </c>
      <c r="C7" s="2" t="s">
        <v>706</v>
      </c>
    </row>
    <row r="8" spans="2:3" ht="10.5" customHeight="1">
      <c r="B8" s="2" t="s">
        <v>701</v>
      </c>
      <c r="C8" s="2" t="s">
        <v>707</v>
      </c>
    </row>
    <row r="9" spans="2:3" ht="10.5" customHeight="1">
      <c r="B9" s="2" t="s">
        <v>701</v>
      </c>
      <c r="C9" s="2" t="s">
        <v>708</v>
      </c>
    </row>
    <row r="10" spans="2:3" ht="10.5" customHeight="1">
      <c r="B10" s="2" t="s">
        <v>701</v>
      </c>
      <c r="C10" s="2" t="s">
        <v>709</v>
      </c>
    </row>
    <row r="11" spans="2:3" ht="10.5" customHeight="1">
      <c r="B11" s="2" t="s">
        <v>701</v>
      </c>
      <c r="C11" s="2" t="s">
        <v>710</v>
      </c>
    </row>
    <row r="12" spans="2:3" ht="10.5" customHeight="1">
      <c r="B12" s="2" t="s">
        <v>701</v>
      </c>
      <c r="C12" s="2" t="s">
        <v>711</v>
      </c>
    </row>
    <row r="13" spans="2:3" ht="10.5" customHeight="1">
      <c r="B13" s="2" t="s">
        <v>701</v>
      </c>
      <c r="C13" s="2" t="s">
        <v>712</v>
      </c>
    </row>
    <row r="14" spans="2:3" ht="10.5" customHeight="1">
      <c r="B14" s="2" t="s">
        <v>701</v>
      </c>
      <c r="C14" s="2" t="s">
        <v>713</v>
      </c>
    </row>
    <row r="15" spans="2:3" ht="10.5" customHeight="1">
      <c r="B15" s="2" t="s">
        <v>701</v>
      </c>
      <c r="C15" s="2" t="s">
        <v>714</v>
      </c>
    </row>
    <row r="16" spans="2:3" ht="10.5" customHeight="1">
      <c r="B16" s="2" t="s">
        <v>701</v>
      </c>
      <c r="C16" s="2" t="s">
        <v>48</v>
      </c>
    </row>
    <row r="17" spans="2:3" ht="10.5" customHeight="1">
      <c r="B17" s="2" t="s">
        <v>701</v>
      </c>
      <c r="C17" s="2" t="s">
        <v>715</v>
      </c>
    </row>
    <row r="18" spans="2:3" ht="10.5" customHeight="1">
      <c r="B18" s="2" t="s">
        <v>701</v>
      </c>
      <c r="C18" s="2" t="s">
        <v>716</v>
      </c>
    </row>
    <row r="19" spans="2:3" ht="10.5" customHeight="1">
      <c r="B19" s="2" t="s">
        <v>701</v>
      </c>
      <c r="C19" s="2" t="s">
        <v>717</v>
      </c>
    </row>
    <row r="20" spans="2:3" ht="10.5" customHeight="1">
      <c r="B20" s="2" t="s">
        <v>701</v>
      </c>
      <c r="C20" s="2" t="s">
        <v>718</v>
      </c>
    </row>
    <row r="21" spans="2:3" ht="10.5" customHeight="1">
      <c r="B21" s="2" t="s">
        <v>701</v>
      </c>
      <c r="C21" s="2" t="s">
        <v>719</v>
      </c>
    </row>
    <row r="22" spans="2:3" ht="10.5" customHeight="1">
      <c r="B22" s="2" t="s">
        <v>701</v>
      </c>
      <c r="C22" s="2" t="s">
        <v>720</v>
      </c>
    </row>
    <row r="23" spans="2:3" ht="10.5" customHeight="1">
      <c r="B23" s="2" t="s">
        <v>701</v>
      </c>
      <c r="C23" s="2" t="s">
        <v>721</v>
      </c>
    </row>
    <row r="24" spans="2:3" ht="10.5" customHeight="1">
      <c r="B24" s="2" t="s">
        <v>701</v>
      </c>
      <c r="C24" s="2" t="s">
        <v>722</v>
      </c>
    </row>
    <row r="25" spans="2:3" ht="10.5" customHeight="1">
      <c r="B25" s="2" t="s">
        <v>701</v>
      </c>
      <c r="C25" s="2" t="s">
        <v>723</v>
      </c>
    </row>
    <row r="26" spans="2:3" ht="10.5" customHeight="1">
      <c r="B26" s="2" t="s">
        <v>701</v>
      </c>
      <c r="C26" s="2" t="s">
        <v>724</v>
      </c>
    </row>
    <row r="27" spans="2:3" ht="10.5" customHeight="1">
      <c r="B27" s="2" t="s">
        <v>701</v>
      </c>
      <c r="C27" s="2" t="s">
        <v>725</v>
      </c>
    </row>
    <row r="28" spans="2:3" ht="10.5" customHeight="1">
      <c r="B28" s="2" t="s">
        <v>701</v>
      </c>
      <c r="C28" s="2" t="s">
        <v>726</v>
      </c>
    </row>
    <row r="29" spans="2:3" ht="10.5" customHeight="1">
      <c r="B29" s="2" t="s">
        <v>701</v>
      </c>
      <c r="C29" s="2" t="s">
        <v>727</v>
      </c>
    </row>
    <row r="30" spans="2:3" ht="10.5" customHeight="1">
      <c r="B30" s="2" t="s">
        <v>701</v>
      </c>
      <c r="C30" s="2" t="s">
        <v>728</v>
      </c>
    </row>
    <row r="31" spans="2:3" ht="10.5" customHeight="1">
      <c r="B31" s="2" t="s">
        <v>701</v>
      </c>
      <c r="C31" s="2" t="s">
        <v>729</v>
      </c>
    </row>
    <row r="32" spans="2:3" ht="10.5" customHeight="1">
      <c r="B32" s="2" t="s">
        <v>701</v>
      </c>
      <c r="C32" s="2" t="s">
        <v>730</v>
      </c>
    </row>
    <row r="33" spans="2:3" ht="10.5" customHeight="1">
      <c r="B33" s="2" t="s">
        <v>701</v>
      </c>
      <c r="C33" s="2" t="s">
        <v>731</v>
      </c>
    </row>
    <row r="34" spans="2:3" ht="10.5" customHeight="1">
      <c r="B34" s="2" t="s">
        <v>701</v>
      </c>
      <c r="C34" s="2" t="s">
        <v>732</v>
      </c>
    </row>
    <row r="35" spans="2:3" ht="10.5" customHeight="1">
      <c r="B35" s="2" t="s">
        <v>701</v>
      </c>
      <c r="C35" s="2" t="s">
        <v>733</v>
      </c>
    </row>
    <row r="36" spans="2:3" ht="10.5" customHeight="1">
      <c r="B36" s="2" t="s">
        <v>701</v>
      </c>
      <c r="C36" s="2" t="s">
        <v>734</v>
      </c>
    </row>
    <row r="37" spans="2:3" ht="10.5" customHeight="1">
      <c r="B37" s="2" t="s">
        <v>701</v>
      </c>
      <c r="C37" s="2" t="s">
        <v>735</v>
      </c>
    </row>
    <row r="38" spans="2:3" ht="10.5" customHeight="1">
      <c r="B38" s="2" t="s">
        <v>701</v>
      </c>
      <c r="C38" s="2" t="s">
        <v>736</v>
      </c>
    </row>
    <row r="39" spans="2:3" ht="10.5" customHeight="1">
      <c r="B39" s="2" t="s">
        <v>701</v>
      </c>
      <c r="C39" s="2" t="s">
        <v>737</v>
      </c>
    </row>
    <row r="40" spans="2:3" ht="10.5" customHeight="1">
      <c r="B40" s="2" t="s">
        <v>701</v>
      </c>
      <c r="C40" s="2" t="s">
        <v>738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2"/>
  </cols>
  <sheetData>
    <row r="1" spans="1:2" ht="10.5" customHeight="1">
      <c r="A1" s="157" t="s">
        <v>739</v>
      </c>
      <c r="B1" s="1" t="s">
        <v>740</v>
      </c>
    </row>
    <row r="2" spans="1:2" ht="10.5" customHeight="1">
      <c r="A2" s="157" t="s">
        <v>741</v>
      </c>
      <c r="B2" t="s">
        <v>493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89"/>
  <sheetViews>
    <sheetView showGridLines="0" zoomScale="80" workbookViewId="0"/>
  </sheetViews>
  <sheetFormatPr defaultRowHeight="10.5" customHeight="1"/>
  <cols>
    <col min="1" max="1" width="9.140625" style="162"/>
  </cols>
  <sheetData>
    <row r="1" spans="1:139" ht="11.25" customHeight="1">
      <c r="A1" s="9"/>
      <c r="DQ1" s="1" t="s">
        <v>742</v>
      </c>
      <c r="DR1" s="158" t="s">
        <v>743</v>
      </c>
      <c r="DS1" s="158" t="s">
        <v>63</v>
      </c>
      <c r="DT1" s="158" t="s">
        <v>744</v>
      </c>
      <c r="DU1" s="158" t="s">
        <v>66</v>
      </c>
      <c r="DV1" s="158" t="s">
        <v>68</v>
      </c>
      <c r="DW1" s="158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58" t="s">
        <v>745</v>
      </c>
      <c r="EC1" s="158" t="s">
        <v>746</v>
      </c>
      <c r="ED1" s="158" t="s">
        <v>747</v>
      </c>
      <c r="EE1" s="158" t="s">
        <v>748</v>
      </c>
      <c r="EF1" s="1" t="s">
        <v>749</v>
      </c>
      <c r="EG1" s="158" t="s">
        <v>750</v>
      </c>
      <c r="EH1" s="158" t="s">
        <v>751</v>
      </c>
      <c r="EI1" s="158" t="s">
        <v>752</v>
      </c>
    </row>
    <row r="2" spans="1:139" ht="10.5" customHeight="1">
      <c r="DQ2" t="s">
        <v>753</v>
      </c>
      <c r="DR2" t="s">
        <v>754</v>
      </c>
      <c r="DS2" t="s">
        <v>755</v>
      </c>
      <c r="DT2" t="s">
        <v>756</v>
      </c>
      <c r="DU2" t="s">
        <v>757</v>
      </c>
      <c r="DV2" t="s">
        <v>758</v>
      </c>
      <c r="DW2" t="s">
        <v>31</v>
      </c>
      <c r="DX2" t="s">
        <v>759</v>
      </c>
      <c r="DY2" t="s">
        <v>760</v>
      </c>
      <c r="DZ2" t="s">
        <v>761</v>
      </c>
      <c r="EA2" t="s">
        <v>762</v>
      </c>
      <c r="EB2" t="s">
        <v>763</v>
      </c>
      <c r="EC2" t="s">
        <v>764</v>
      </c>
      <c r="ED2" t="s">
        <v>765</v>
      </c>
      <c r="EE2" t="s">
        <v>766</v>
      </c>
      <c r="EF2" t="s">
        <v>701</v>
      </c>
      <c r="EG2" t="s">
        <v>767</v>
      </c>
      <c r="EH2" t="s">
        <v>768</v>
      </c>
      <c r="EI2" t="s">
        <v>769</v>
      </c>
    </row>
    <row r="3" spans="1:139" ht="10.5" customHeight="1">
      <c r="DR3" t="s">
        <v>18</v>
      </c>
      <c r="DW3">
        <v>26484438</v>
      </c>
      <c r="DX3" t="s">
        <v>770</v>
      </c>
      <c r="DY3" t="s">
        <v>771</v>
      </c>
      <c r="DZ3" t="s">
        <v>39</v>
      </c>
      <c r="EA3" t="s">
        <v>772</v>
      </c>
      <c r="EB3" s="159">
        <v>35970</v>
      </c>
      <c r="EF3" t="s">
        <v>721</v>
      </c>
      <c r="EG3" t="s">
        <v>773</v>
      </c>
      <c r="EI3" t="s">
        <v>774</v>
      </c>
    </row>
    <row r="4" spans="1:139" ht="10.5" customHeight="1">
      <c r="DR4" t="s">
        <v>18</v>
      </c>
      <c r="DW4">
        <v>26318885</v>
      </c>
      <c r="DX4" t="s">
        <v>775</v>
      </c>
      <c r="DY4" t="s">
        <v>776</v>
      </c>
      <c r="DZ4" t="s">
        <v>777</v>
      </c>
      <c r="EA4" t="s">
        <v>778</v>
      </c>
      <c r="EF4" t="s">
        <v>709</v>
      </c>
      <c r="EG4" t="s">
        <v>779</v>
      </c>
      <c r="EI4" t="s">
        <v>774</v>
      </c>
    </row>
    <row r="5" spans="1:139" ht="10.5" customHeight="1">
      <c r="DR5" t="s">
        <v>18</v>
      </c>
      <c r="DW5">
        <v>26448590</v>
      </c>
      <c r="DX5" t="s">
        <v>780</v>
      </c>
      <c r="DY5" t="s">
        <v>781</v>
      </c>
      <c r="DZ5" t="s">
        <v>782</v>
      </c>
      <c r="EA5" t="s">
        <v>783</v>
      </c>
      <c r="EB5" s="159">
        <v>41252</v>
      </c>
      <c r="EF5" t="s">
        <v>709</v>
      </c>
      <c r="EG5" t="s">
        <v>779</v>
      </c>
      <c r="EI5" t="s">
        <v>774</v>
      </c>
    </row>
    <row r="6" spans="1:139" ht="10.5" customHeight="1">
      <c r="DR6" t="s">
        <v>18</v>
      </c>
      <c r="DW6">
        <v>26318876</v>
      </c>
      <c r="DX6" t="s">
        <v>784</v>
      </c>
      <c r="DY6" t="s">
        <v>785</v>
      </c>
      <c r="DZ6" t="s">
        <v>782</v>
      </c>
      <c r="EA6" t="s">
        <v>786</v>
      </c>
      <c r="EF6" t="s">
        <v>709</v>
      </c>
      <c r="EG6" t="s">
        <v>779</v>
      </c>
      <c r="EI6" t="s">
        <v>774</v>
      </c>
    </row>
    <row r="7" spans="1:139" ht="10.5" customHeight="1">
      <c r="DR7" t="s">
        <v>18</v>
      </c>
      <c r="DW7">
        <v>28075993</v>
      </c>
      <c r="DX7" t="s">
        <v>787</v>
      </c>
      <c r="DY7" t="s">
        <v>788</v>
      </c>
      <c r="DZ7" t="s">
        <v>789</v>
      </c>
      <c r="EA7" t="s">
        <v>790</v>
      </c>
      <c r="EB7" s="159">
        <v>38834</v>
      </c>
      <c r="EC7" s="159">
        <v>45231</v>
      </c>
      <c r="EF7" t="s">
        <v>48</v>
      </c>
      <c r="EG7" t="s">
        <v>791</v>
      </c>
      <c r="EI7" t="s">
        <v>774</v>
      </c>
    </row>
    <row r="8" spans="1:139" ht="10.5" customHeight="1">
      <c r="DR8" t="s">
        <v>18</v>
      </c>
      <c r="DW8">
        <v>26318707</v>
      </c>
      <c r="DX8" t="s">
        <v>792</v>
      </c>
      <c r="DY8" t="s">
        <v>793</v>
      </c>
      <c r="DZ8" t="s">
        <v>198</v>
      </c>
      <c r="EA8" t="s">
        <v>794</v>
      </c>
      <c r="EB8" s="159">
        <v>39692</v>
      </c>
      <c r="EF8" t="s">
        <v>709</v>
      </c>
      <c r="EG8" t="s">
        <v>779</v>
      </c>
      <c r="EI8" t="s">
        <v>774</v>
      </c>
    </row>
    <row r="9" spans="1:139" ht="10.5" customHeight="1">
      <c r="DR9" t="s">
        <v>18</v>
      </c>
      <c r="DW9">
        <v>26318707</v>
      </c>
      <c r="DX9" t="s">
        <v>792</v>
      </c>
      <c r="DY9" t="s">
        <v>793</v>
      </c>
      <c r="DZ9" t="s">
        <v>198</v>
      </c>
      <c r="EA9" t="s">
        <v>794</v>
      </c>
      <c r="EB9" s="159">
        <v>39692</v>
      </c>
      <c r="EF9" t="s">
        <v>707</v>
      </c>
      <c r="EG9" t="s">
        <v>795</v>
      </c>
      <c r="EI9" t="s">
        <v>774</v>
      </c>
    </row>
    <row r="10" spans="1:139" ht="10.5" customHeight="1">
      <c r="DR10" t="s">
        <v>18</v>
      </c>
      <c r="DW10">
        <v>26360222</v>
      </c>
      <c r="DX10" t="s">
        <v>796</v>
      </c>
      <c r="DY10" t="s">
        <v>797</v>
      </c>
      <c r="DZ10" t="s">
        <v>798</v>
      </c>
      <c r="EA10" t="s">
        <v>799</v>
      </c>
      <c r="EB10" s="159">
        <v>37502</v>
      </c>
      <c r="EF10" t="s">
        <v>48</v>
      </c>
      <c r="EG10" t="s">
        <v>791</v>
      </c>
      <c r="EI10" t="s">
        <v>774</v>
      </c>
    </row>
    <row r="11" spans="1:139" ht="10.5" customHeight="1">
      <c r="DR11" t="s">
        <v>18</v>
      </c>
      <c r="DW11">
        <v>26448586</v>
      </c>
      <c r="DX11" t="s">
        <v>800</v>
      </c>
      <c r="DY11" t="s">
        <v>801</v>
      </c>
      <c r="DZ11" t="s">
        <v>802</v>
      </c>
      <c r="EA11" t="s">
        <v>803</v>
      </c>
      <c r="EF11" t="s">
        <v>709</v>
      </c>
      <c r="EG11" t="s">
        <v>779</v>
      </c>
      <c r="EI11" t="s">
        <v>774</v>
      </c>
    </row>
    <row r="12" spans="1:139" ht="10.5" customHeight="1">
      <c r="DR12" t="s">
        <v>18</v>
      </c>
      <c r="DW12">
        <v>28869533</v>
      </c>
      <c r="DX12" t="s">
        <v>804</v>
      </c>
      <c r="DY12" t="s">
        <v>805</v>
      </c>
      <c r="DZ12" t="s">
        <v>39</v>
      </c>
      <c r="EA12" t="s">
        <v>806</v>
      </c>
      <c r="EB12" s="159">
        <v>41737</v>
      </c>
      <c r="EF12" t="s">
        <v>706</v>
      </c>
      <c r="EG12" t="s">
        <v>807</v>
      </c>
      <c r="EI12" t="s">
        <v>774</v>
      </c>
    </row>
    <row r="13" spans="1:139" ht="10.5" customHeight="1">
      <c r="DR13" t="s">
        <v>18</v>
      </c>
      <c r="DW13">
        <v>28960182</v>
      </c>
      <c r="DX13" t="s">
        <v>808</v>
      </c>
      <c r="DY13" t="s">
        <v>809</v>
      </c>
      <c r="DZ13" t="s">
        <v>39</v>
      </c>
      <c r="EA13" t="s">
        <v>810</v>
      </c>
      <c r="EB13" s="159">
        <v>42095</v>
      </c>
      <c r="EF13" t="s">
        <v>707</v>
      </c>
      <c r="EG13" t="s">
        <v>795</v>
      </c>
      <c r="EI13" t="s">
        <v>774</v>
      </c>
    </row>
    <row r="14" spans="1:139" ht="10.5" customHeight="1">
      <c r="DR14" t="s">
        <v>18</v>
      </c>
      <c r="DW14">
        <v>28453891</v>
      </c>
      <c r="DX14" t="s">
        <v>811</v>
      </c>
      <c r="DY14" t="s">
        <v>812</v>
      </c>
      <c r="DZ14" t="s">
        <v>39</v>
      </c>
      <c r="EA14" t="s">
        <v>813</v>
      </c>
      <c r="EB14" s="159">
        <v>39888</v>
      </c>
      <c r="EF14" t="s">
        <v>721</v>
      </c>
      <c r="EG14" t="s">
        <v>773</v>
      </c>
      <c r="EI14" t="s">
        <v>774</v>
      </c>
    </row>
    <row r="15" spans="1:139" ht="10.5" customHeight="1">
      <c r="DR15" t="s">
        <v>18</v>
      </c>
      <c r="DW15">
        <v>26319052</v>
      </c>
      <c r="DX15" t="s">
        <v>814</v>
      </c>
      <c r="DY15" t="s">
        <v>815</v>
      </c>
      <c r="DZ15" t="s">
        <v>39</v>
      </c>
      <c r="EA15" t="s">
        <v>816</v>
      </c>
      <c r="EF15" t="s">
        <v>702</v>
      </c>
      <c r="EG15" t="s">
        <v>817</v>
      </c>
      <c r="EI15" t="s">
        <v>774</v>
      </c>
    </row>
    <row r="16" spans="1:139" ht="10.5" customHeight="1">
      <c r="DR16" t="s">
        <v>18</v>
      </c>
      <c r="DW16">
        <v>27899801</v>
      </c>
      <c r="DX16" t="s">
        <v>818</v>
      </c>
      <c r="DY16" t="s">
        <v>819</v>
      </c>
      <c r="DZ16" t="s">
        <v>39</v>
      </c>
      <c r="EA16" t="s">
        <v>816</v>
      </c>
      <c r="EF16" t="s">
        <v>702</v>
      </c>
      <c r="EG16" t="s">
        <v>817</v>
      </c>
      <c r="EI16" t="s">
        <v>774</v>
      </c>
    </row>
    <row r="17" spans="122:139" ht="10.5" customHeight="1">
      <c r="DR17" t="s">
        <v>18</v>
      </c>
      <c r="DW17">
        <v>26856565</v>
      </c>
      <c r="DX17" t="s">
        <v>820</v>
      </c>
      <c r="DY17" t="s">
        <v>821</v>
      </c>
      <c r="DZ17" t="s">
        <v>822</v>
      </c>
      <c r="EA17" t="s">
        <v>823</v>
      </c>
      <c r="EF17" t="s">
        <v>707</v>
      </c>
      <c r="EG17" t="s">
        <v>795</v>
      </c>
      <c r="EI17" t="s">
        <v>774</v>
      </c>
    </row>
    <row r="18" spans="122:139" ht="10.5" customHeight="1">
      <c r="DR18" t="s">
        <v>18</v>
      </c>
      <c r="DW18">
        <v>26856565</v>
      </c>
      <c r="DX18" t="s">
        <v>820</v>
      </c>
      <c r="DY18" t="s">
        <v>821</v>
      </c>
      <c r="DZ18" t="s">
        <v>822</v>
      </c>
      <c r="EA18" t="s">
        <v>823</v>
      </c>
      <c r="EF18" t="s">
        <v>706</v>
      </c>
      <c r="EG18" t="s">
        <v>807</v>
      </c>
      <c r="EI18" t="s">
        <v>774</v>
      </c>
    </row>
    <row r="19" spans="122:139" ht="10.5" customHeight="1">
      <c r="DR19" t="s">
        <v>18</v>
      </c>
      <c r="DW19">
        <v>31080320</v>
      </c>
      <c r="DX19" t="s">
        <v>824</v>
      </c>
      <c r="DY19" t="s">
        <v>825</v>
      </c>
      <c r="DZ19" t="s">
        <v>826</v>
      </c>
      <c r="EA19" t="s">
        <v>827</v>
      </c>
      <c r="EF19" t="s">
        <v>714</v>
      </c>
      <c r="EG19" t="s">
        <v>828</v>
      </c>
      <c r="EI19" t="s">
        <v>774</v>
      </c>
    </row>
    <row r="20" spans="122:139" ht="10.5" customHeight="1">
      <c r="DR20" t="s">
        <v>18</v>
      </c>
      <c r="DW20">
        <v>31080320</v>
      </c>
      <c r="DX20" t="s">
        <v>824</v>
      </c>
      <c r="DY20" t="s">
        <v>825</v>
      </c>
      <c r="DZ20" t="s">
        <v>826</v>
      </c>
      <c r="EA20" t="s">
        <v>827</v>
      </c>
      <c r="EF20" t="s">
        <v>48</v>
      </c>
      <c r="EG20" t="s">
        <v>791</v>
      </c>
      <c r="EI20" t="s">
        <v>829</v>
      </c>
    </row>
    <row r="21" spans="122:139" ht="10.5" customHeight="1">
      <c r="DR21" t="s">
        <v>18</v>
      </c>
      <c r="DW21">
        <v>26448471</v>
      </c>
      <c r="DX21" t="s">
        <v>830</v>
      </c>
      <c r="DY21" t="s">
        <v>831</v>
      </c>
      <c r="DZ21" t="s">
        <v>832</v>
      </c>
      <c r="EA21" t="s">
        <v>833</v>
      </c>
      <c r="EB21" s="159">
        <v>38058</v>
      </c>
      <c r="EF21" t="s">
        <v>702</v>
      </c>
      <c r="EG21" t="s">
        <v>817</v>
      </c>
      <c r="EI21" t="s">
        <v>774</v>
      </c>
    </row>
    <row r="22" spans="122:139" ht="10.5" customHeight="1">
      <c r="DR22" t="s">
        <v>18</v>
      </c>
      <c r="DW22">
        <v>28493657</v>
      </c>
      <c r="DX22" t="s">
        <v>834</v>
      </c>
      <c r="DY22" t="s">
        <v>776</v>
      </c>
      <c r="DZ22" t="s">
        <v>782</v>
      </c>
      <c r="EA22" t="s">
        <v>778</v>
      </c>
      <c r="EB22" s="159">
        <v>38965</v>
      </c>
      <c r="EF22" t="s">
        <v>709</v>
      </c>
      <c r="EG22" t="s">
        <v>779</v>
      </c>
      <c r="EI22" t="s">
        <v>829</v>
      </c>
    </row>
    <row r="23" spans="122:139" ht="10.5" customHeight="1">
      <c r="DR23" t="s">
        <v>18</v>
      </c>
      <c r="DW23">
        <v>30958269</v>
      </c>
      <c r="DX23" t="s">
        <v>835</v>
      </c>
      <c r="DY23" t="s">
        <v>836</v>
      </c>
      <c r="DZ23" t="s">
        <v>837</v>
      </c>
      <c r="EA23" t="s">
        <v>838</v>
      </c>
      <c r="EF23" t="s">
        <v>706</v>
      </c>
      <c r="EG23" t="s">
        <v>807</v>
      </c>
      <c r="EI23" t="s">
        <v>774</v>
      </c>
    </row>
    <row r="24" spans="122:139" ht="10.5" customHeight="1">
      <c r="DR24" t="s">
        <v>18</v>
      </c>
      <c r="DW24">
        <v>26516002</v>
      </c>
      <c r="DX24" t="s">
        <v>839</v>
      </c>
      <c r="DY24" t="s">
        <v>840</v>
      </c>
      <c r="DZ24" t="s">
        <v>841</v>
      </c>
      <c r="EA24" t="s">
        <v>842</v>
      </c>
      <c r="EF24" t="s">
        <v>709</v>
      </c>
      <c r="EG24" t="s">
        <v>779</v>
      </c>
      <c r="EI24" t="s">
        <v>774</v>
      </c>
    </row>
    <row r="25" spans="122:139" ht="10.5" customHeight="1">
      <c r="DR25" t="s">
        <v>18</v>
      </c>
      <c r="DW25">
        <v>26767932</v>
      </c>
      <c r="DX25" t="s">
        <v>185</v>
      </c>
      <c r="DY25" t="s">
        <v>188</v>
      </c>
      <c r="DZ25" t="s">
        <v>189</v>
      </c>
      <c r="EA25" t="s">
        <v>187</v>
      </c>
      <c r="EF25" t="s">
        <v>48</v>
      </c>
      <c r="EG25" t="s">
        <v>791</v>
      </c>
      <c r="EI25" t="s">
        <v>774</v>
      </c>
    </row>
    <row r="26" spans="122:139" ht="10.5" customHeight="1">
      <c r="DR26" t="s">
        <v>18</v>
      </c>
      <c r="DW26">
        <v>28465854</v>
      </c>
      <c r="DX26" t="s">
        <v>843</v>
      </c>
      <c r="DY26" t="s">
        <v>844</v>
      </c>
      <c r="DZ26" t="s">
        <v>845</v>
      </c>
      <c r="EA26" t="s">
        <v>846</v>
      </c>
      <c r="EB26" s="159">
        <v>40660</v>
      </c>
      <c r="EF26" t="s">
        <v>728</v>
      </c>
      <c r="EG26" t="s">
        <v>847</v>
      </c>
      <c r="EI26" t="s">
        <v>774</v>
      </c>
    </row>
    <row r="27" spans="122:139" ht="10.5" customHeight="1">
      <c r="DR27" t="s">
        <v>18</v>
      </c>
      <c r="DW27">
        <v>26360120</v>
      </c>
      <c r="DX27" t="s">
        <v>848</v>
      </c>
      <c r="DY27" t="s">
        <v>849</v>
      </c>
      <c r="DZ27" t="s">
        <v>850</v>
      </c>
      <c r="EA27" t="s">
        <v>851</v>
      </c>
      <c r="EB27" s="159">
        <v>38711</v>
      </c>
      <c r="EF27" t="s">
        <v>728</v>
      </c>
      <c r="EG27" t="s">
        <v>847</v>
      </c>
      <c r="EI27" t="s">
        <v>774</v>
      </c>
    </row>
    <row r="28" spans="122:139" ht="10.5" customHeight="1">
      <c r="DR28" t="s">
        <v>18</v>
      </c>
      <c r="DW28">
        <v>30888718</v>
      </c>
      <c r="DX28" t="s">
        <v>852</v>
      </c>
      <c r="DY28" t="s">
        <v>853</v>
      </c>
      <c r="DZ28" t="s">
        <v>854</v>
      </c>
      <c r="EA28" t="s">
        <v>855</v>
      </c>
      <c r="EB28" s="159">
        <v>42690</v>
      </c>
      <c r="EF28" t="s">
        <v>728</v>
      </c>
      <c r="EG28" t="s">
        <v>847</v>
      </c>
      <c r="EI28" t="s">
        <v>774</v>
      </c>
    </row>
    <row r="29" spans="122:139" ht="10.5" customHeight="1">
      <c r="DR29" t="s">
        <v>18</v>
      </c>
      <c r="DW29">
        <v>30882314</v>
      </c>
      <c r="DX29" t="s">
        <v>856</v>
      </c>
      <c r="DY29" t="s">
        <v>857</v>
      </c>
      <c r="DZ29" t="s">
        <v>858</v>
      </c>
      <c r="EA29" t="s">
        <v>859</v>
      </c>
      <c r="EB29" s="159">
        <v>42765</v>
      </c>
      <c r="EF29" t="s">
        <v>728</v>
      </c>
      <c r="EG29" t="s">
        <v>847</v>
      </c>
      <c r="EI29" t="s">
        <v>774</v>
      </c>
    </row>
    <row r="30" spans="122:139" ht="10.5" customHeight="1">
      <c r="DR30" t="s">
        <v>18</v>
      </c>
      <c r="DW30">
        <v>26360141</v>
      </c>
      <c r="DX30" t="s">
        <v>860</v>
      </c>
      <c r="DY30" t="s">
        <v>861</v>
      </c>
      <c r="DZ30" t="s">
        <v>858</v>
      </c>
      <c r="EA30" t="s">
        <v>862</v>
      </c>
      <c r="EB30" s="159">
        <v>38369</v>
      </c>
      <c r="EF30" t="s">
        <v>728</v>
      </c>
      <c r="EG30" t="s">
        <v>847</v>
      </c>
      <c r="EI30" t="s">
        <v>774</v>
      </c>
    </row>
    <row r="31" spans="122:139" ht="10.5" customHeight="1">
      <c r="DR31" t="s">
        <v>18</v>
      </c>
      <c r="DW31">
        <v>26360140</v>
      </c>
      <c r="DX31" t="s">
        <v>863</v>
      </c>
      <c r="DY31" t="s">
        <v>864</v>
      </c>
      <c r="DZ31" t="s">
        <v>858</v>
      </c>
      <c r="EA31" t="s">
        <v>865</v>
      </c>
      <c r="EB31" s="159">
        <v>38366</v>
      </c>
      <c r="EF31" t="s">
        <v>728</v>
      </c>
      <c r="EG31" t="s">
        <v>847</v>
      </c>
      <c r="EI31" t="s">
        <v>774</v>
      </c>
    </row>
    <row r="32" spans="122:139" ht="10.5" customHeight="1">
      <c r="DR32" t="s">
        <v>18</v>
      </c>
      <c r="DW32">
        <v>26360139</v>
      </c>
      <c r="DX32" t="s">
        <v>866</v>
      </c>
      <c r="DY32" t="s">
        <v>867</v>
      </c>
      <c r="DZ32" t="s">
        <v>858</v>
      </c>
      <c r="EA32" t="s">
        <v>868</v>
      </c>
      <c r="EB32" s="159">
        <v>38366</v>
      </c>
      <c r="EF32" t="s">
        <v>728</v>
      </c>
      <c r="EG32" t="s">
        <v>847</v>
      </c>
      <c r="EI32" t="s">
        <v>774</v>
      </c>
    </row>
    <row r="33" spans="122:139" ht="10.5" customHeight="1">
      <c r="DR33" t="s">
        <v>18</v>
      </c>
      <c r="DW33">
        <v>26360143</v>
      </c>
      <c r="DX33" t="s">
        <v>869</v>
      </c>
      <c r="DY33" t="s">
        <v>870</v>
      </c>
      <c r="DZ33" t="s">
        <v>858</v>
      </c>
      <c r="EA33" t="s">
        <v>871</v>
      </c>
      <c r="EB33" s="159">
        <v>38569</v>
      </c>
      <c r="EF33" t="s">
        <v>728</v>
      </c>
      <c r="EG33" t="s">
        <v>847</v>
      </c>
      <c r="EI33" t="s">
        <v>774</v>
      </c>
    </row>
    <row r="34" spans="122:139" ht="10.5" customHeight="1">
      <c r="DR34" t="s">
        <v>18</v>
      </c>
      <c r="DW34">
        <v>26360230</v>
      </c>
      <c r="DX34" t="s">
        <v>872</v>
      </c>
      <c r="DY34" t="s">
        <v>873</v>
      </c>
      <c r="DZ34" t="s">
        <v>822</v>
      </c>
      <c r="EA34" t="s">
        <v>874</v>
      </c>
      <c r="EB34" s="159">
        <v>38817</v>
      </c>
      <c r="EF34" t="s">
        <v>728</v>
      </c>
      <c r="EG34" t="s">
        <v>847</v>
      </c>
      <c r="EI34" t="s">
        <v>774</v>
      </c>
    </row>
    <row r="35" spans="122:139" ht="10.5" customHeight="1">
      <c r="DR35" t="s">
        <v>18</v>
      </c>
      <c r="DW35">
        <v>31229252</v>
      </c>
      <c r="DX35" t="s">
        <v>875</v>
      </c>
      <c r="DY35" t="s">
        <v>876</v>
      </c>
      <c r="DZ35" t="s">
        <v>877</v>
      </c>
      <c r="EA35" t="s">
        <v>878</v>
      </c>
      <c r="EB35" s="159">
        <v>43432</v>
      </c>
      <c r="EF35" t="s">
        <v>728</v>
      </c>
      <c r="EG35" t="s">
        <v>847</v>
      </c>
      <c r="EI35" t="s">
        <v>829</v>
      </c>
    </row>
    <row r="36" spans="122:139" ht="10.5" customHeight="1">
      <c r="DR36" t="s">
        <v>18</v>
      </c>
      <c r="DW36">
        <v>26360231</v>
      </c>
      <c r="DX36" t="s">
        <v>879</v>
      </c>
      <c r="DY36" t="s">
        <v>880</v>
      </c>
      <c r="DZ36" t="s">
        <v>822</v>
      </c>
      <c r="EA36" t="s">
        <v>881</v>
      </c>
      <c r="EB36" s="159">
        <v>38820</v>
      </c>
      <c r="EF36" t="s">
        <v>728</v>
      </c>
      <c r="EG36" t="s">
        <v>847</v>
      </c>
      <c r="EI36" t="s">
        <v>774</v>
      </c>
    </row>
    <row r="37" spans="122:139" ht="10.5" customHeight="1">
      <c r="DR37" t="s">
        <v>18</v>
      </c>
      <c r="DW37">
        <v>26360229</v>
      </c>
      <c r="DX37" t="s">
        <v>882</v>
      </c>
      <c r="DY37" t="s">
        <v>883</v>
      </c>
      <c r="DZ37" t="s">
        <v>822</v>
      </c>
      <c r="EA37" t="s">
        <v>884</v>
      </c>
      <c r="EB37" s="159">
        <v>38817</v>
      </c>
      <c r="EF37" t="s">
        <v>728</v>
      </c>
      <c r="EG37" t="s">
        <v>847</v>
      </c>
      <c r="EI37" t="s">
        <v>774</v>
      </c>
    </row>
    <row r="38" spans="122:139" ht="10.5" customHeight="1">
      <c r="DR38" t="s">
        <v>18</v>
      </c>
      <c r="DW38">
        <v>26360123</v>
      </c>
      <c r="DX38" t="s">
        <v>885</v>
      </c>
      <c r="DY38" t="s">
        <v>886</v>
      </c>
      <c r="DZ38" t="s">
        <v>877</v>
      </c>
      <c r="EA38" t="s">
        <v>887</v>
      </c>
      <c r="EB38" s="159">
        <v>37604</v>
      </c>
      <c r="EF38" t="s">
        <v>728</v>
      </c>
      <c r="EG38" t="s">
        <v>847</v>
      </c>
      <c r="EI38" t="s">
        <v>774</v>
      </c>
    </row>
    <row r="39" spans="122:139" ht="10.5" customHeight="1">
      <c r="DR39" t="s">
        <v>18</v>
      </c>
      <c r="DW39">
        <v>26360170</v>
      </c>
      <c r="DX39" t="s">
        <v>888</v>
      </c>
      <c r="DY39" t="s">
        <v>889</v>
      </c>
      <c r="DZ39" t="s">
        <v>890</v>
      </c>
      <c r="EA39" t="s">
        <v>891</v>
      </c>
      <c r="EB39" s="159">
        <v>37973</v>
      </c>
      <c r="EF39" t="s">
        <v>728</v>
      </c>
      <c r="EG39" t="s">
        <v>847</v>
      </c>
      <c r="EI39" t="s">
        <v>774</v>
      </c>
    </row>
    <row r="40" spans="122:139" ht="10.5" customHeight="1">
      <c r="DR40" t="s">
        <v>18</v>
      </c>
      <c r="DW40">
        <v>26465821</v>
      </c>
      <c r="DX40" t="s">
        <v>892</v>
      </c>
      <c r="DY40" t="s">
        <v>893</v>
      </c>
      <c r="DZ40" t="s">
        <v>850</v>
      </c>
      <c r="EA40" t="s">
        <v>894</v>
      </c>
      <c r="EB40" s="159">
        <v>38789</v>
      </c>
      <c r="EF40" t="s">
        <v>728</v>
      </c>
      <c r="EG40" t="s">
        <v>847</v>
      </c>
      <c r="EI40" t="s">
        <v>774</v>
      </c>
    </row>
    <row r="41" spans="122:139" ht="10.5" customHeight="1">
      <c r="DR41" t="s">
        <v>18</v>
      </c>
      <c r="DW41">
        <v>30803401</v>
      </c>
      <c r="DX41" t="s">
        <v>895</v>
      </c>
      <c r="DY41" t="s">
        <v>896</v>
      </c>
      <c r="DZ41" t="s">
        <v>877</v>
      </c>
      <c r="EA41" t="s">
        <v>897</v>
      </c>
      <c r="EF41" t="s">
        <v>728</v>
      </c>
      <c r="EG41" t="s">
        <v>847</v>
      </c>
      <c r="EI41" t="s">
        <v>774</v>
      </c>
    </row>
    <row r="42" spans="122:139" ht="10.5" customHeight="1">
      <c r="DR42" t="s">
        <v>18</v>
      </c>
      <c r="DW42">
        <v>26360136</v>
      </c>
      <c r="DX42" t="s">
        <v>898</v>
      </c>
      <c r="DY42" t="s">
        <v>899</v>
      </c>
      <c r="DZ42" t="s">
        <v>858</v>
      </c>
      <c r="EA42" t="s">
        <v>900</v>
      </c>
      <c r="EB42" s="159">
        <v>38166</v>
      </c>
      <c r="EF42" t="s">
        <v>728</v>
      </c>
      <c r="EG42" t="s">
        <v>847</v>
      </c>
      <c r="EI42" t="s">
        <v>774</v>
      </c>
    </row>
    <row r="43" spans="122:139" ht="10.5" customHeight="1">
      <c r="DR43" t="s">
        <v>18</v>
      </c>
      <c r="DW43">
        <v>26360137</v>
      </c>
      <c r="DX43" t="s">
        <v>901</v>
      </c>
      <c r="DY43" t="s">
        <v>902</v>
      </c>
      <c r="DZ43" t="s">
        <v>858</v>
      </c>
      <c r="EA43" t="s">
        <v>903</v>
      </c>
      <c r="EB43" s="159">
        <v>38366</v>
      </c>
      <c r="EF43" t="s">
        <v>728</v>
      </c>
      <c r="EG43" t="s">
        <v>847</v>
      </c>
      <c r="EI43" t="s">
        <v>774</v>
      </c>
    </row>
    <row r="44" spans="122:139" ht="10.5" customHeight="1">
      <c r="DR44" t="s">
        <v>18</v>
      </c>
      <c r="DW44">
        <v>26360138</v>
      </c>
      <c r="DX44" t="s">
        <v>904</v>
      </c>
      <c r="DY44" t="s">
        <v>905</v>
      </c>
      <c r="DZ44" t="s">
        <v>858</v>
      </c>
      <c r="EA44" t="s">
        <v>906</v>
      </c>
      <c r="EB44" s="159">
        <v>38369</v>
      </c>
      <c r="EF44" t="s">
        <v>728</v>
      </c>
      <c r="EG44" t="s">
        <v>847</v>
      </c>
      <c r="EI44" t="s">
        <v>774</v>
      </c>
    </row>
    <row r="45" spans="122:139" ht="10.5" customHeight="1">
      <c r="DR45" t="s">
        <v>18</v>
      </c>
      <c r="DW45">
        <v>28447114</v>
      </c>
      <c r="DX45" t="s">
        <v>907</v>
      </c>
      <c r="DY45" t="s">
        <v>908</v>
      </c>
      <c r="DZ45" t="s">
        <v>854</v>
      </c>
      <c r="EA45" t="s">
        <v>909</v>
      </c>
      <c r="EB45" s="159">
        <v>41605</v>
      </c>
      <c r="EF45" t="s">
        <v>728</v>
      </c>
      <c r="EG45" t="s">
        <v>847</v>
      </c>
      <c r="EI45" t="s">
        <v>774</v>
      </c>
    </row>
    <row r="46" spans="122:139" ht="10.5" customHeight="1">
      <c r="DR46" t="s">
        <v>18</v>
      </c>
      <c r="DW46">
        <v>31715817</v>
      </c>
      <c r="DX46" t="s">
        <v>910</v>
      </c>
      <c r="DY46" t="s">
        <v>911</v>
      </c>
      <c r="DZ46" t="s">
        <v>912</v>
      </c>
      <c r="EA46" t="s">
        <v>913</v>
      </c>
      <c r="EB46" s="159">
        <v>45246</v>
      </c>
      <c r="EF46" t="s">
        <v>728</v>
      </c>
      <c r="EG46" t="s">
        <v>847</v>
      </c>
      <c r="EI46" t="s">
        <v>829</v>
      </c>
    </row>
    <row r="47" spans="122:139" ht="10.5" customHeight="1">
      <c r="DR47" t="s">
        <v>18</v>
      </c>
      <c r="DW47">
        <v>30881973</v>
      </c>
      <c r="DX47" t="s">
        <v>914</v>
      </c>
      <c r="DY47" t="s">
        <v>915</v>
      </c>
      <c r="DZ47" t="s">
        <v>39</v>
      </c>
      <c r="EA47" t="s">
        <v>916</v>
      </c>
      <c r="EB47" s="159">
        <v>36362</v>
      </c>
      <c r="EF47" t="s">
        <v>48</v>
      </c>
      <c r="EG47" t="s">
        <v>791</v>
      </c>
      <c r="EI47" t="s">
        <v>774</v>
      </c>
    </row>
    <row r="48" spans="122:139" ht="10.5" customHeight="1">
      <c r="DR48" t="s">
        <v>18</v>
      </c>
      <c r="DW48">
        <v>26319149</v>
      </c>
      <c r="DX48" t="s">
        <v>917</v>
      </c>
      <c r="DY48" t="s">
        <v>918</v>
      </c>
      <c r="DZ48" t="s">
        <v>198</v>
      </c>
      <c r="EA48" t="s">
        <v>919</v>
      </c>
      <c r="EC48" s="159">
        <v>45104</v>
      </c>
      <c r="EF48" t="s">
        <v>702</v>
      </c>
      <c r="EG48" t="s">
        <v>817</v>
      </c>
      <c r="EI48" t="s">
        <v>774</v>
      </c>
    </row>
    <row r="49" spans="122:139" ht="10.5" customHeight="1">
      <c r="DR49" t="s">
        <v>18</v>
      </c>
      <c r="DW49">
        <v>31506216</v>
      </c>
      <c r="DX49" t="s">
        <v>920</v>
      </c>
      <c r="DY49" t="s">
        <v>921</v>
      </c>
      <c r="DZ49" t="s">
        <v>922</v>
      </c>
      <c r="EA49" t="s">
        <v>923</v>
      </c>
      <c r="EB49" s="159">
        <v>42754</v>
      </c>
      <c r="EF49" t="s">
        <v>48</v>
      </c>
      <c r="EG49" t="s">
        <v>791</v>
      </c>
      <c r="EI49" t="s">
        <v>829</v>
      </c>
    </row>
    <row r="50" spans="122:139" ht="10.5" customHeight="1">
      <c r="DR50" t="s">
        <v>18</v>
      </c>
      <c r="DW50">
        <v>26318820</v>
      </c>
      <c r="DX50" t="s">
        <v>924</v>
      </c>
      <c r="DY50" t="s">
        <v>925</v>
      </c>
      <c r="DZ50" t="s">
        <v>926</v>
      </c>
      <c r="EA50" t="s">
        <v>927</v>
      </c>
      <c r="EF50" t="s">
        <v>702</v>
      </c>
      <c r="EG50" t="s">
        <v>817</v>
      </c>
      <c r="EI50" t="s">
        <v>774</v>
      </c>
    </row>
    <row r="51" spans="122:139" ht="10.5" customHeight="1">
      <c r="DR51" t="s">
        <v>18</v>
      </c>
      <c r="DW51">
        <v>26322924</v>
      </c>
      <c r="DX51" t="s">
        <v>928</v>
      </c>
      <c r="DY51" t="s">
        <v>929</v>
      </c>
      <c r="DZ51" t="s">
        <v>922</v>
      </c>
      <c r="EA51" t="s">
        <v>930</v>
      </c>
      <c r="EF51" t="s">
        <v>48</v>
      </c>
      <c r="EG51" t="s">
        <v>791</v>
      </c>
      <c r="EI51" t="s">
        <v>774</v>
      </c>
    </row>
    <row r="52" spans="122:139" ht="10.5" customHeight="1">
      <c r="DR52" t="s">
        <v>18</v>
      </c>
      <c r="DW52">
        <v>31293863</v>
      </c>
      <c r="DX52" t="s">
        <v>931</v>
      </c>
      <c r="DY52" t="s">
        <v>932</v>
      </c>
      <c r="DZ52" t="s">
        <v>39</v>
      </c>
      <c r="EA52" t="s">
        <v>933</v>
      </c>
      <c r="EB52" s="159">
        <v>38609</v>
      </c>
      <c r="EF52" t="s">
        <v>708</v>
      </c>
      <c r="EG52" t="s">
        <v>934</v>
      </c>
      <c r="EI52" t="s">
        <v>829</v>
      </c>
    </row>
    <row r="53" spans="122:139" ht="10.5" customHeight="1">
      <c r="DR53" t="s">
        <v>18</v>
      </c>
      <c r="DW53">
        <v>26322916</v>
      </c>
      <c r="DX53" t="s">
        <v>177</v>
      </c>
      <c r="DY53" t="s">
        <v>180</v>
      </c>
      <c r="DZ53" t="s">
        <v>39</v>
      </c>
      <c r="EA53" t="s">
        <v>179</v>
      </c>
      <c r="EB53" s="159">
        <v>37922</v>
      </c>
      <c r="EF53" t="s">
        <v>48</v>
      </c>
      <c r="EG53" t="s">
        <v>791</v>
      </c>
      <c r="EI53" t="s">
        <v>774</v>
      </c>
    </row>
    <row r="54" spans="122:139" ht="10.5" customHeight="1">
      <c r="DR54" t="s">
        <v>18</v>
      </c>
      <c r="DW54">
        <v>26360125</v>
      </c>
      <c r="DX54" t="s">
        <v>935</v>
      </c>
      <c r="DY54" t="s">
        <v>936</v>
      </c>
      <c r="DZ54" t="s">
        <v>877</v>
      </c>
      <c r="EA54" t="s">
        <v>937</v>
      </c>
      <c r="EF54" t="s">
        <v>728</v>
      </c>
      <c r="EG54" t="s">
        <v>847</v>
      </c>
      <c r="EI54" t="s">
        <v>774</v>
      </c>
    </row>
    <row r="55" spans="122:139" ht="10.5" customHeight="1">
      <c r="DR55" t="s">
        <v>18</v>
      </c>
      <c r="DW55">
        <v>26794654</v>
      </c>
      <c r="DX55" t="s">
        <v>938</v>
      </c>
      <c r="DY55" t="s">
        <v>939</v>
      </c>
      <c r="DZ55" t="s">
        <v>940</v>
      </c>
      <c r="EA55" t="s">
        <v>941</v>
      </c>
      <c r="EF55" t="s">
        <v>709</v>
      </c>
      <c r="EG55" t="s">
        <v>779</v>
      </c>
      <c r="EI55" t="s">
        <v>774</v>
      </c>
    </row>
    <row r="56" spans="122:139" ht="10.5" customHeight="1">
      <c r="DR56" t="s">
        <v>18</v>
      </c>
      <c r="DW56">
        <v>27577731</v>
      </c>
      <c r="DX56" t="s">
        <v>181</v>
      </c>
      <c r="DY56" t="s">
        <v>184</v>
      </c>
      <c r="DZ56" t="s">
        <v>39</v>
      </c>
      <c r="EA56" t="s">
        <v>183</v>
      </c>
      <c r="EB56" s="159">
        <v>39224</v>
      </c>
      <c r="EF56" t="s">
        <v>48</v>
      </c>
      <c r="EG56" t="s">
        <v>791</v>
      </c>
      <c r="EI56" t="s">
        <v>774</v>
      </c>
    </row>
    <row r="57" spans="122:139" ht="10.5" customHeight="1">
      <c r="DR57" t="s">
        <v>18</v>
      </c>
      <c r="DW57">
        <v>28147378</v>
      </c>
      <c r="DX57" t="s">
        <v>942</v>
      </c>
      <c r="DY57" t="s">
        <v>943</v>
      </c>
      <c r="DZ57" t="s">
        <v>944</v>
      </c>
      <c r="EA57" t="s">
        <v>945</v>
      </c>
      <c r="EF57" t="s">
        <v>709</v>
      </c>
      <c r="EG57" t="s">
        <v>779</v>
      </c>
      <c r="EI57" t="s">
        <v>829</v>
      </c>
    </row>
    <row r="58" spans="122:139" ht="10.5" customHeight="1">
      <c r="DR58" t="s">
        <v>18</v>
      </c>
      <c r="DW58">
        <v>31293871</v>
      </c>
      <c r="DX58" t="s">
        <v>946</v>
      </c>
      <c r="DY58" t="s">
        <v>947</v>
      </c>
      <c r="DZ58" t="s">
        <v>948</v>
      </c>
      <c r="EA58" t="s">
        <v>949</v>
      </c>
      <c r="EB58" s="159">
        <v>40681</v>
      </c>
      <c r="EF58" t="s">
        <v>708</v>
      </c>
      <c r="EG58" t="s">
        <v>934</v>
      </c>
      <c r="EI58" t="s">
        <v>829</v>
      </c>
    </row>
    <row r="59" spans="122:139" ht="10.5" customHeight="1">
      <c r="DR59" t="s">
        <v>18</v>
      </c>
      <c r="DW59">
        <v>31596823</v>
      </c>
      <c r="DX59" t="s">
        <v>950</v>
      </c>
      <c r="DY59" t="s">
        <v>951</v>
      </c>
      <c r="DZ59" t="s">
        <v>952</v>
      </c>
      <c r="EA59" t="s">
        <v>953</v>
      </c>
      <c r="EF59" t="s">
        <v>709</v>
      </c>
      <c r="EG59" t="s">
        <v>779</v>
      </c>
      <c r="EI59" t="s">
        <v>829</v>
      </c>
    </row>
    <row r="60" spans="122:139" ht="10.5" customHeight="1">
      <c r="DR60" t="s">
        <v>18</v>
      </c>
      <c r="DW60">
        <v>26416221</v>
      </c>
      <c r="DX60" t="s">
        <v>954</v>
      </c>
      <c r="DY60" t="s">
        <v>955</v>
      </c>
      <c r="DZ60" t="s">
        <v>782</v>
      </c>
      <c r="EA60" t="s">
        <v>956</v>
      </c>
      <c r="EB60" s="159">
        <v>41031</v>
      </c>
      <c r="EF60" t="s">
        <v>709</v>
      </c>
      <c r="EG60" t="s">
        <v>779</v>
      </c>
      <c r="EI60" t="s">
        <v>774</v>
      </c>
    </row>
    <row r="61" spans="122:139" ht="10.5" customHeight="1">
      <c r="DR61" t="s">
        <v>18</v>
      </c>
      <c r="DW61">
        <v>28494201</v>
      </c>
      <c r="DX61" t="s">
        <v>957</v>
      </c>
      <c r="DY61" t="s">
        <v>958</v>
      </c>
      <c r="DZ61" t="s">
        <v>959</v>
      </c>
      <c r="EA61" t="s">
        <v>960</v>
      </c>
      <c r="EF61" t="s">
        <v>709</v>
      </c>
      <c r="EG61" t="s">
        <v>779</v>
      </c>
      <c r="EI61" t="s">
        <v>829</v>
      </c>
    </row>
    <row r="62" spans="122:139" ht="10.5" customHeight="1">
      <c r="DR62" t="s">
        <v>18</v>
      </c>
      <c r="DW62">
        <v>26406211</v>
      </c>
      <c r="DX62" t="s">
        <v>961</v>
      </c>
      <c r="DY62" t="s">
        <v>962</v>
      </c>
      <c r="DZ62" t="s">
        <v>952</v>
      </c>
      <c r="EA62" t="s">
        <v>963</v>
      </c>
      <c r="EF62" t="s">
        <v>709</v>
      </c>
      <c r="EG62" t="s">
        <v>779</v>
      </c>
      <c r="EI62" t="s">
        <v>774</v>
      </c>
    </row>
    <row r="63" spans="122:139" ht="10.5" customHeight="1">
      <c r="DR63" t="s">
        <v>18</v>
      </c>
      <c r="DW63">
        <v>26502786</v>
      </c>
      <c r="DX63" t="s">
        <v>964</v>
      </c>
      <c r="DY63" t="s">
        <v>965</v>
      </c>
      <c r="DZ63" t="s">
        <v>952</v>
      </c>
      <c r="EA63" t="s">
        <v>966</v>
      </c>
      <c r="EF63" t="s">
        <v>709</v>
      </c>
      <c r="EG63" t="s">
        <v>779</v>
      </c>
      <c r="EI63" t="s">
        <v>774</v>
      </c>
    </row>
    <row r="64" spans="122:139" ht="10.5" customHeight="1">
      <c r="DR64" t="s">
        <v>18</v>
      </c>
      <c r="DW64">
        <v>31293867</v>
      </c>
      <c r="DX64" t="s">
        <v>967</v>
      </c>
      <c r="DY64" t="s">
        <v>968</v>
      </c>
      <c r="DZ64" t="s">
        <v>969</v>
      </c>
      <c r="EA64" t="s">
        <v>970</v>
      </c>
      <c r="EF64" t="s">
        <v>708</v>
      </c>
      <c r="EG64" t="s">
        <v>934</v>
      </c>
      <c r="EI64" t="s">
        <v>829</v>
      </c>
    </row>
    <row r="65" spans="122:139" ht="10.5" customHeight="1">
      <c r="DR65" t="s">
        <v>18</v>
      </c>
      <c r="DW65">
        <v>31529341</v>
      </c>
      <c r="DX65" t="s">
        <v>971</v>
      </c>
      <c r="DY65" t="s">
        <v>972</v>
      </c>
      <c r="DZ65" t="s">
        <v>973</v>
      </c>
      <c r="EA65" t="s">
        <v>974</v>
      </c>
      <c r="EB65" s="159">
        <v>44473</v>
      </c>
      <c r="EF65" t="s">
        <v>706</v>
      </c>
      <c r="EG65" t="s">
        <v>807</v>
      </c>
      <c r="EI65" t="s">
        <v>829</v>
      </c>
    </row>
    <row r="66" spans="122:139" ht="10.5" customHeight="1">
      <c r="DR66" t="s">
        <v>18</v>
      </c>
      <c r="DW66">
        <v>30871474</v>
      </c>
      <c r="DX66" t="s">
        <v>975</v>
      </c>
      <c r="DY66" t="s">
        <v>976</v>
      </c>
      <c r="DZ66" t="s">
        <v>198</v>
      </c>
      <c r="EA66" t="s">
        <v>977</v>
      </c>
      <c r="EB66" s="159">
        <v>42233</v>
      </c>
      <c r="EF66" t="s">
        <v>48</v>
      </c>
      <c r="EG66" t="s">
        <v>791</v>
      </c>
      <c r="EI66" t="s">
        <v>774</v>
      </c>
    </row>
    <row r="67" spans="122:139" ht="10.5" customHeight="1">
      <c r="DR67" t="s">
        <v>18</v>
      </c>
      <c r="DW67">
        <v>30845328</v>
      </c>
      <c r="DX67" t="s">
        <v>190</v>
      </c>
      <c r="DY67" t="s">
        <v>193</v>
      </c>
      <c r="DZ67" t="s">
        <v>39</v>
      </c>
      <c r="EA67" t="s">
        <v>192</v>
      </c>
      <c r="EB67" s="159">
        <v>42502</v>
      </c>
      <c r="EF67" t="s">
        <v>48</v>
      </c>
      <c r="EG67" t="s">
        <v>791</v>
      </c>
      <c r="EI67" t="s">
        <v>774</v>
      </c>
    </row>
    <row r="68" spans="122:139" ht="10.5" customHeight="1">
      <c r="DR68" t="s">
        <v>18</v>
      </c>
      <c r="DW68">
        <v>26322926</v>
      </c>
      <c r="DX68" t="s">
        <v>978</v>
      </c>
      <c r="DY68" t="s">
        <v>979</v>
      </c>
      <c r="DZ68" t="s">
        <v>39</v>
      </c>
      <c r="EA68" t="s">
        <v>980</v>
      </c>
      <c r="EB68" s="159">
        <v>38294</v>
      </c>
      <c r="EF68" t="s">
        <v>48</v>
      </c>
      <c r="EG68" t="s">
        <v>791</v>
      </c>
      <c r="EI68" t="s">
        <v>774</v>
      </c>
    </row>
    <row r="69" spans="122:139" ht="10.5" customHeight="1">
      <c r="DR69" t="s">
        <v>18</v>
      </c>
      <c r="DW69">
        <v>31241406</v>
      </c>
      <c r="DX69" t="s">
        <v>981</v>
      </c>
      <c r="DY69" t="s">
        <v>982</v>
      </c>
      <c r="DZ69" t="s">
        <v>39</v>
      </c>
      <c r="EA69" t="s">
        <v>983</v>
      </c>
      <c r="EB69" s="159">
        <v>43244</v>
      </c>
      <c r="EF69" t="s">
        <v>48</v>
      </c>
      <c r="EG69" t="s">
        <v>791</v>
      </c>
      <c r="EI69" t="s">
        <v>774</v>
      </c>
    </row>
    <row r="70" spans="122:139" ht="10.5" customHeight="1">
      <c r="DR70" t="s">
        <v>18</v>
      </c>
      <c r="DW70">
        <v>26360211</v>
      </c>
      <c r="DX70" t="s">
        <v>984</v>
      </c>
      <c r="DY70" t="s">
        <v>985</v>
      </c>
      <c r="DZ70" t="s">
        <v>39</v>
      </c>
      <c r="EA70" t="s">
        <v>986</v>
      </c>
      <c r="EB70" s="159">
        <v>37816</v>
      </c>
      <c r="EF70" t="s">
        <v>721</v>
      </c>
      <c r="EG70" t="s">
        <v>773</v>
      </c>
      <c r="EI70" t="s">
        <v>774</v>
      </c>
    </row>
    <row r="71" spans="122:139" ht="10.5" customHeight="1">
      <c r="DR71" t="s">
        <v>18</v>
      </c>
      <c r="DW71">
        <v>26497668</v>
      </c>
      <c r="DX71" t="s">
        <v>987</v>
      </c>
      <c r="DY71" t="s">
        <v>988</v>
      </c>
      <c r="DZ71" t="s">
        <v>989</v>
      </c>
      <c r="EA71" t="s">
        <v>990</v>
      </c>
      <c r="EB71" s="159">
        <v>39995</v>
      </c>
      <c r="EF71" t="s">
        <v>709</v>
      </c>
      <c r="EG71" t="s">
        <v>779</v>
      </c>
      <c r="EI71" t="s">
        <v>774</v>
      </c>
    </row>
    <row r="72" spans="122:139" ht="10.5" customHeight="1">
      <c r="DR72" t="s">
        <v>18</v>
      </c>
      <c r="DW72">
        <v>27726456</v>
      </c>
      <c r="DX72" t="s">
        <v>194</v>
      </c>
      <c r="DY72" t="s">
        <v>197</v>
      </c>
      <c r="DZ72" t="s">
        <v>198</v>
      </c>
      <c r="EA72" t="s">
        <v>196</v>
      </c>
      <c r="EB72" s="159">
        <v>41008</v>
      </c>
      <c r="EF72" t="s">
        <v>48</v>
      </c>
      <c r="EG72" t="s">
        <v>791</v>
      </c>
      <c r="EI72" t="s">
        <v>774</v>
      </c>
    </row>
    <row r="73" spans="122:139" ht="10.5" customHeight="1">
      <c r="DR73" t="s">
        <v>18</v>
      </c>
      <c r="DW73">
        <v>28148523</v>
      </c>
      <c r="DX73" t="s">
        <v>194</v>
      </c>
      <c r="DY73" t="s">
        <v>991</v>
      </c>
      <c r="DZ73" t="s">
        <v>39</v>
      </c>
      <c r="EA73" t="s">
        <v>992</v>
      </c>
      <c r="EB73" s="159">
        <v>40598</v>
      </c>
      <c r="EF73" t="s">
        <v>48</v>
      </c>
      <c r="EG73" t="s">
        <v>791</v>
      </c>
      <c r="EI73" t="s">
        <v>774</v>
      </c>
    </row>
    <row r="74" spans="122:139" ht="10.5" customHeight="1">
      <c r="DR74" t="s">
        <v>18</v>
      </c>
      <c r="DW74">
        <v>31617051</v>
      </c>
      <c r="DX74" t="s">
        <v>993</v>
      </c>
      <c r="DY74" t="s">
        <v>994</v>
      </c>
      <c r="DZ74" t="s">
        <v>39</v>
      </c>
      <c r="EA74" t="s">
        <v>995</v>
      </c>
      <c r="EB74" s="159">
        <v>44728</v>
      </c>
      <c r="EF74" t="s">
        <v>728</v>
      </c>
      <c r="EG74" t="s">
        <v>847</v>
      </c>
      <c r="EI74" t="s">
        <v>829</v>
      </c>
    </row>
    <row r="75" spans="122:139" ht="10.5" customHeight="1">
      <c r="DR75" t="s">
        <v>18</v>
      </c>
      <c r="DW75">
        <v>26360227</v>
      </c>
      <c r="DX75" t="s">
        <v>996</v>
      </c>
      <c r="DY75" t="s">
        <v>997</v>
      </c>
      <c r="DZ75" t="s">
        <v>822</v>
      </c>
      <c r="EA75" t="s">
        <v>998</v>
      </c>
      <c r="EB75" s="159">
        <v>37551</v>
      </c>
      <c r="EF75" t="s">
        <v>48</v>
      </c>
      <c r="EG75" t="s">
        <v>791</v>
      </c>
      <c r="EI75" t="s">
        <v>774</v>
      </c>
    </row>
    <row r="76" spans="122:139" ht="10.5" customHeight="1">
      <c r="DR76" t="s">
        <v>18</v>
      </c>
      <c r="DW76">
        <v>31600390</v>
      </c>
      <c r="DX76" t="s">
        <v>999</v>
      </c>
      <c r="DY76" t="s">
        <v>1000</v>
      </c>
      <c r="DZ76" t="s">
        <v>1001</v>
      </c>
      <c r="EA76" t="s">
        <v>1002</v>
      </c>
      <c r="EF76" t="s">
        <v>728</v>
      </c>
      <c r="EG76" t="s">
        <v>847</v>
      </c>
      <c r="EI76" t="s">
        <v>774</v>
      </c>
    </row>
    <row r="77" spans="122:139" ht="10.5" customHeight="1">
      <c r="DR77" t="s">
        <v>18</v>
      </c>
      <c r="DW77">
        <v>30857057</v>
      </c>
      <c r="DX77" t="s">
        <v>1003</v>
      </c>
      <c r="DY77" t="s">
        <v>1004</v>
      </c>
      <c r="DZ77" t="s">
        <v>877</v>
      </c>
      <c r="EA77" t="s">
        <v>1005</v>
      </c>
      <c r="EB77" s="159">
        <v>42635</v>
      </c>
      <c r="EF77" t="s">
        <v>728</v>
      </c>
      <c r="EG77" t="s">
        <v>847</v>
      </c>
      <c r="EI77" t="s">
        <v>774</v>
      </c>
    </row>
    <row r="78" spans="122:139" ht="10.5" customHeight="1">
      <c r="DR78" t="s">
        <v>18</v>
      </c>
      <c r="DW78">
        <v>30849746</v>
      </c>
      <c r="DX78" t="s">
        <v>1006</v>
      </c>
      <c r="DY78" t="s">
        <v>1007</v>
      </c>
      <c r="DZ78" t="s">
        <v>1008</v>
      </c>
      <c r="EA78" t="s">
        <v>1009</v>
      </c>
      <c r="EB78" s="159">
        <v>42257</v>
      </c>
      <c r="EF78" t="s">
        <v>728</v>
      </c>
      <c r="EG78" t="s">
        <v>847</v>
      </c>
      <c r="EI78" t="s">
        <v>829</v>
      </c>
    </row>
    <row r="79" spans="122:139" ht="10.5" customHeight="1">
      <c r="DR79" t="s">
        <v>18</v>
      </c>
      <c r="DW79">
        <v>30359939</v>
      </c>
      <c r="DX79" t="s">
        <v>33</v>
      </c>
      <c r="DY79" t="s">
        <v>36</v>
      </c>
      <c r="DZ79" t="s">
        <v>39</v>
      </c>
      <c r="EA79" t="s">
        <v>42</v>
      </c>
      <c r="EB79" s="159">
        <v>42199</v>
      </c>
      <c r="EF79" t="s">
        <v>48</v>
      </c>
      <c r="EG79" t="s">
        <v>791</v>
      </c>
      <c r="EI79" t="s">
        <v>774</v>
      </c>
    </row>
    <row r="80" spans="122:139" ht="10.5" customHeight="1">
      <c r="DR80" t="s">
        <v>18</v>
      </c>
      <c r="DW80">
        <v>26322932</v>
      </c>
      <c r="DX80" t="s">
        <v>1010</v>
      </c>
      <c r="DY80" t="s">
        <v>1011</v>
      </c>
      <c r="DZ80" t="s">
        <v>39</v>
      </c>
      <c r="EA80" t="s">
        <v>1012</v>
      </c>
      <c r="EC80" s="159">
        <v>45124</v>
      </c>
      <c r="EF80" t="s">
        <v>48</v>
      </c>
      <c r="EG80" t="s">
        <v>791</v>
      </c>
      <c r="EI80" t="s">
        <v>774</v>
      </c>
    </row>
    <row r="81" spans="122:139" ht="10.5" customHeight="1">
      <c r="DR81" t="s">
        <v>18</v>
      </c>
      <c r="DW81">
        <v>26792017</v>
      </c>
      <c r="DX81" t="s">
        <v>1013</v>
      </c>
      <c r="DY81" t="s">
        <v>1014</v>
      </c>
      <c r="DZ81" t="s">
        <v>1015</v>
      </c>
      <c r="EA81" t="s">
        <v>1016</v>
      </c>
      <c r="EF81" t="s">
        <v>709</v>
      </c>
      <c r="EG81" t="s">
        <v>779</v>
      </c>
      <c r="EI81" t="s">
        <v>774</v>
      </c>
    </row>
    <row r="82" spans="122:139" ht="10.5" customHeight="1">
      <c r="DR82" t="s">
        <v>18</v>
      </c>
      <c r="DW82">
        <v>26319037</v>
      </c>
      <c r="DX82" t="s">
        <v>1017</v>
      </c>
      <c r="DY82" t="s">
        <v>1018</v>
      </c>
      <c r="DZ82" t="s">
        <v>1019</v>
      </c>
      <c r="EA82" t="s">
        <v>1020</v>
      </c>
      <c r="EB82" s="159">
        <v>38899</v>
      </c>
      <c r="EF82" t="s">
        <v>709</v>
      </c>
      <c r="EG82" t="s">
        <v>779</v>
      </c>
      <c r="EI82" t="s">
        <v>829</v>
      </c>
    </row>
    <row r="83" spans="122:139" ht="10.5" customHeight="1">
      <c r="DR83" t="s">
        <v>18</v>
      </c>
      <c r="DW83">
        <v>26322920</v>
      </c>
      <c r="DX83" t="s">
        <v>171</v>
      </c>
      <c r="DY83" t="s">
        <v>173</v>
      </c>
      <c r="DZ83" t="s">
        <v>174</v>
      </c>
      <c r="EA83" t="s">
        <v>172</v>
      </c>
      <c r="EB83" s="159">
        <v>38442</v>
      </c>
      <c r="EF83" t="s">
        <v>48</v>
      </c>
      <c r="EG83" t="s">
        <v>791</v>
      </c>
      <c r="EI83" t="s">
        <v>774</v>
      </c>
    </row>
    <row r="84" spans="122:139" ht="10.5" customHeight="1">
      <c r="DR84" t="s">
        <v>18</v>
      </c>
      <c r="DW84">
        <v>27954259</v>
      </c>
      <c r="DX84" t="s">
        <v>1021</v>
      </c>
      <c r="DY84" t="s">
        <v>1022</v>
      </c>
      <c r="DZ84" t="s">
        <v>1023</v>
      </c>
      <c r="EA84" t="s">
        <v>1024</v>
      </c>
      <c r="EF84" t="s">
        <v>48</v>
      </c>
      <c r="EG84" t="s">
        <v>791</v>
      </c>
      <c r="EI84" t="s">
        <v>774</v>
      </c>
    </row>
    <row r="85" spans="122:139" ht="10.5" customHeight="1">
      <c r="DR85" t="s">
        <v>18</v>
      </c>
      <c r="DW85">
        <v>30906887</v>
      </c>
      <c r="DX85" t="s">
        <v>1025</v>
      </c>
      <c r="DY85" t="s">
        <v>1026</v>
      </c>
      <c r="DZ85" t="s">
        <v>1027</v>
      </c>
      <c r="EA85" t="s">
        <v>1028</v>
      </c>
      <c r="EF85" t="s">
        <v>709</v>
      </c>
      <c r="EG85" t="s">
        <v>779</v>
      </c>
      <c r="EI85" t="s">
        <v>829</v>
      </c>
    </row>
    <row r="86" spans="122:139" ht="10.5" customHeight="1">
      <c r="DR86" t="s">
        <v>18</v>
      </c>
      <c r="DW86">
        <v>26360224</v>
      </c>
      <c r="DX86" t="s">
        <v>1029</v>
      </c>
      <c r="DY86" t="s">
        <v>1030</v>
      </c>
      <c r="DZ86" t="s">
        <v>39</v>
      </c>
      <c r="EA86" t="s">
        <v>1031</v>
      </c>
      <c r="EB86" s="159">
        <v>37536</v>
      </c>
      <c r="EF86" t="s">
        <v>709</v>
      </c>
      <c r="EG86" t="s">
        <v>779</v>
      </c>
      <c r="EI86" t="s">
        <v>774</v>
      </c>
    </row>
    <row r="87" spans="122:139" ht="10.5" customHeight="1">
      <c r="DR87" t="s">
        <v>18</v>
      </c>
      <c r="DW87">
        <v>26484440</v>
      </c>
      <c r="DX87" t="s">
        <v>1032</v>
      </c>
      <c r="DY87" t="s">
        <v>1033</v>
      </c>
      <c r="DZ87" t="s">
        <v>39</v>
      </c>
      <c r="EA87" t="s">
        <v>1034</v>
      </c>
      <c r="EF87" t="s">
        <v>48</v>
      </c>
      <c r="EG87" t="s">
        <v>791</v>
      </c>
      <c r="EI87" t="s">
        <v>774</v>
      </c>
    </row>
    <row r="88" spans="122:139" ht="10.5" customHeight="1">
      <c r="DR88" t="s">
        <v>18</v>
      </c>
      <c r="DW88">
        <v>27196237</v>
      </c>
      <c r="DX88" t="s">
        <v>1035</v>
      </c>
      <c r="DY88" t="s">
        <v>1036</v>
      </c>
      <c r="DZ88" t="s">
        <v>1037</v>
      </c>
      <c r="EA88" t="s">
        <v>1038</v>
      </c>
      <c r="EB88" s="159">
        <v>40786</v>
      </c>
      <c r="EF88" t="s">
        <v>48</v>
      </c>
      <c r="EG88" t="s">
        <v>791</v>
      </c>
      <c r="EI88" t="s">
        <v>774</v>
      </c>
    </row>
    <row r="89" spans="122:139" ht="10.5" customHeight="1">
      <c r="DR89" t="s">
        <v>18</v>
      </c>
      <c r="DW89">
        <v>27269797</v>
      </c>
      <c r="DX89" t="s">
        <v>1039</v>
      </c>
      <c r="DY89" t="s">
        <v>1036</v>
      </c>
      <c r="DZ89" t="s">
        <v>1040</v>
      </c>
      <c r="EA89" t="s">
        <v>1038</v>
      </c>
      <c r="EF89" t="s">
        <v>48</v>
      </c>
      <c r="EG89" t="s">
        <v>791</v>
      </c>
      <c r="EI89" t="s">
        <v>774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136"/>
  <sheetViews>
    <sheetView showGridLines="0" zoomScale="80" workbookViewId="0"/>
  </sheetViews>
  <sheetFormatPr defaultRowHeight="10.5" customHeight="1"/>
  <cols>
    <col min="1" max="1" width="28.5703125" style="166" customWidth="1"/>
    <col min="2" max="2" width="34.28515625" style="166" customWidth="1"/>
    <col min="3" max="3" width="10" style="166" customWidth="1"/>
    <col min="4" max="4" width="21.42578125" style="166" customWidth="1"/>
    <col min="5" max="5" width="28.5703125" style="166" customWidth="1"/>
    <col min="6" max="6" width="17.140625" style="166" customWidth="1"/>
  </cols>
  <sheetData>
    <row r="1" spans="1:6" ht="11.25" customHeight="1">
      <c r="A1" s="1" t="s">
        <v>1041</v>
      </c>
      <c r="B1" s="1" t="s">
        <v>1042</v>
      </c>
      <c r="C1" s="1" t="s">
        <v>68</v>
      </c>
      <c r="D1" s="1" t="s">
        <v>1043</v>
      </c>
      <c r="E1" s="1" t="s">
        <v>63</v>
      </c>
      <c r="F1" s="1" t="s">
        <v>1044</v>
      </c>
    </row>
    <row r="2" spans="1:6" ht="10.5" customHeight="1">
      <c r="A2" s="1" t="s">
        <v>1045</v>
      </c>
      <c r="B2" s="1" t="s">
        <v>1045</v>
      </c>
      <c r="C2" s="1" t="s">
        <v>1046</v>
      </c>
      <c r="D2" s="1" t="s">
        <v>1047</v>
      </c>
      <c r="E2" s="1" t="s">
        <v>1045</v>
      </c>
      <c r="F2" s="1" t="s">
        <v>1048</v>
      </c>
    </row>
    <row r="3" spans="1:6" ht="10.5" customHeight="1">
      <c r="A3" s="1" t="s">
        <v>1045</v>
      </c>
      <c r="B3" s="1" t="s">
        <v>1049</v>
      </c>
      <c r="C3" s="1" t="s">
        <v>1050</v>
      </c>
      <c r="D3" s="1" t="s">
        <v>1051</v>
      </c>
      <c r="E3" s="1" t="s">
        <v>1052</v>
      </c>
      <c r="F3" s="1" t="s">
        <v>1053</v>
      </c>
    </row>
    <row r="4" spans="1:6" ht="10.5" customHeight="1">
      <c r="A4" s="1" t="s">
        <v>1045</v>
      </c>
      <c r="B4" s="1" t="s">
        <v>1054</v>
      </c>
      <c r="C4" s="1" t="s">
        <v>1055</v>
      </c>
      <c r="D4" s="1" t="s">
        <v>1051</v>
      </c>
      <c r="E4" s="1" t="s">
        <v>1056</v>
      </c>
      <c r="F4" s="1" t="s">
        <v>1057</v>
      </c>
    </row>
    <row r="5" spans="1:6" ht="10.5" customHeight="1">
      <c r="A5" s="1" t="s">
        <v>1045</v>
      </c>
      <c r="B5" s="1" t="s">
        <v>1058</v>
      </c>
      <c r="C5" s="1" t="s">
        <v>1059</v>
      </c>
      <c r="D5" s="1" t="s">
        <v>1051</v>
      </c>
      <c r="E5" s="1" t="s">
        <v>1060</v>
      </c>
      <c r="F5" s="1" t="s">
        <v>1061</v>
      </c>
    </row>
    <row r="6" spans="1:6" ht="10.5" customHeight="1">
      <c r="A6" s="1" t="s">
        <v>1045</v>
      </c>
      <c r="B6" s="1" t="s">
        <v>1062</v>
      </c>
      <c r="C6" s="1" t="s">
        <v>1063</v>
      </c>
      <c r="D6" s="1" t="s">
        <v>1051</v>
      </c>
      <c r="E6" s="1" t="s">
        <v>1064</v>
      </c>
      <c r="F6" s="1" t="s">
        <v>1065</v>
      </c>
    </row>
    <row r="7" spans="1:6" ht="10.5" customHeight="1">
      <c r="A7" s="161" t="s">
        <v>1045</v>
      </c>
      <c r="B7" s="161" t="s">
        <v>1066</v>
      </c>
      <c r="C7" s="161" t="s">
        <v>1067</v>
      </c>
      <c r="D7" s="161" t="s">
        <v>1051</v>
      </c>
      <c r="E7" s="161" t="s">
        <v>1068</v>
      </c>
      <c r="F7" s="161" t="s">
        <v>1069</v>
      </c>
    </row>
    <row r="8" spans="1:6" ht="10.5" customHeight="1">
      <c r="A8" s="161" t="s">
        <v>1045</v>
      </c>
      <c r="B8" s="161" t="s">
        <v>1070</v>
      </c>
      <c r="C8" s="161" t="s">
        <v>1071</v>
      </c>
      <c r="D8" s="161" t="s">
        <v>1051</v>
      </c>
      <c r="E8" s="161" t="s">
        <v>64</v>
      </c>
      <c r="F8" s="161" t="s">
        <v>1072</v>
      </c>
    </row>
    <row r="9" spans="1:6" ht="10.5" customHeight="1">
      <c r="A9" s="161" t="s">
        <v>1052</v>
      </c>
      <c r="B9" s="161" t="s">
        <v>1052</v>
      </c>
      <c r="C9" s="161" t="s">
        <v>1073</v>
      </c>
      <c r="D9" s="161" t="s">
        <v>1047</v>
      </c>
      <c r="E9" s="161" t="s">
        <v>1074</v>
      </c>
      <c r="F9" s="161" t="s">
        <v>1075</v>
      </c>
    </row>
    <row r="10" spans="1:6" ht="10.5" customHeight="1">
      <c r="A10" s="161" t="s">
        <v>1052</v>
      </c>
      <c r="B10" s="161" t="s">
        <v>1076</v>
      </c>
      <c r="C10" s="161" t="s">
        <v>1077</v>
      </c>
      <c r="D10" s="161" t="s">
        <v>1078</v>
      </c>
      <c r="E10" s="161" t="s">
        <v>1079</v>
      </c>
      <c r="F10" s="161" t="s">
        <v>1080</v>
      </c>
    </row>
    <row r="11" spans="1:6" ht="10.5" customHeight="1">
      <c r="A11" s="161" t="s">
        <v>1052</v>
      </c>
      <c r="B11" s="161" t="s">
        <v>1081</v>
      </c>
      <c r="C11" s="161" t="s">
        <v>1082</v>
      </c>
      <c r="D11" s="161" t="s">
        <v>1051</v>
      </c>
      <c r="E11" s="161" t="s">
        <v>1083</v>
      </c>
      <c r="F11" s="161" t="s">
        <v>1084</v>
      </c>
    </row>
    <row r="12" spans="1:6" ht="10.5" customHeight="1">
      <c r="A12" s="161" t="s">
        <v>1052</v>
      </c>
      <c r="B12" s="161" t="s">
        <v>1085</v>
      </c>
      <c r="C12" s="161" t="s">
        <v>1086</v>
      </c>
      <c r="D12" s="161" t="s">
        <v>1051</v>
      </c>
      <c r="E12" s="161" t="s">
        <v>1087</v>
      </c>
      <c r="F12" s="161" t="s">
        <v>1088</v>
      </c>
    </row>
    <row r="13" spans="1:6" ht="10.5" customHeight="1">
      <c r="A13" s="161" t="s">
        <v>1052</v>
      </c>
      <c r="B13" s="161" t="s">
        <v>1089</v>
      </c>
      <c r="C13" s="161" t="s">
        <v>1090</v>
      </c>
      <c r="D13" s="161" t="s">
        <v>1051</v>
      </c>
      <c r="E13" s="161" t="s">
        <v>1091</v>
      </c>
      <c r="F13" s="161" t="s">
        <v>1092</v>
      </c>
    </row>
    <row r="14" spans="1:6" ht="10.5" customHeight="1">
      <c r="A14" s="161" t="s">
        <v>1052</v>
      </c>
      <c r="B14" s="161" t="s">
        <v>1093</v>
      </c>
      <c r="C14" s="161" t="s">
        <v>1094</v>
      </c>
      <c r="D14" s="161" t="s">
        <v>1051</v>
      </c>
      <c r="E14" s="161" t="s">
        <v>1095</v>
      </c>
      <c r="F14" s="161" t="s">
        <v>1096</v>
      </c>
    </row>
    <row r="15" spans="1:6" ht="10.5" customHeight="1">
      <c r="A15" s="161" t="s">
        <v>1052</v>
      </c>
      <c r="B15" s="161" t="s">
        <v>1097</v>
      </c>
      <c r="C15" s="161" t="s">
        <v>1098</v>
      </c>
      <c r="D15" s="161" t="s">
        <v>1051</v>
      </c>
      <c r="E15" s="161" t="s">
        <v>1099</v>
      </c>
      <c r="F15" s="161" t="s">
        <v>1100</v>
      </c>
    </row>
    <row r="16" spans="1:6" ht="10.5" customHeight="1">
      <c r="A16" s="161" t="s">
        <v>1052</v>
      </c>
      <c r="B16" s="161" t="s">
        <v>1101</v>
      </c>
      <c r="C16" s="161" t="s">
        <v>1102</v>
      </c>
      <c r="D16" s="161" t="s">
        <v>1051</v>
      </c>
      <c r="E16" s="161" t="s">
        <v>1103</v>
      </c>
      <c r="F16" s="161" t="s">
        <v>1104</v>
      </c>
    </row>
    <row r="17" spans="1:6" ht="10.5" customHeight="1">
      <c r="A17" s="161" t="s">
        <v>1056</v>
      </c>
      <c r="B17" s="161" t="s">
        <v>1056</v>
      </c>
      <c r="C17" s="161" t="s">
        <v>1105</v>
      </c>
      <c r="D17" s="161" t="s">
        <v>1047</v>
      </c>
      <c r="E17" s="161" t="s">
        <v>1106</v>
      </c>
      <c r="F17" s="161" t="s">
        <v>1107</v>
      </c>
    </row>
    <row r="18" spans="1:6" ht="10.5" customHeight="1">
      <c r="A18" s="161" t="s">
        <v>1056</v>
      </c>
      <c r="B18" s="161" t="s">
        <v>1108</v>
      </c>
      <c r="C18" s="161" t="s">
        <v>1109</v>
      </c>
      <c r="D18" s="161" t="s">
        <v>1051</v>
      </c>
      <c r="E18" s="161" t="s">
        <v>1110</v>
      </c>
      <c r="F18" s="161" t="s">
        <v>1111</v>
      </c>
    </row>
    <row r="19" spans="1:6" ht="10.5" customHeight="1">
      <c r="A19" s="161" t="s">
        <v>1056</v>
      </c>
      <c r="B19" s="161" t="s">
        <v>1112</v>
      </c>
      <c r="C19" s="161" t="s">
        <v>1113</v>
      </c>
      <c r="D19" s="161" t="s">
        <v>1051</v>
      </c>
      <c r="E19" s="161" t="s">
        <v>1114</v>
      </c>
      <c r="F19" s="161" t="s">
        <v>1115</v>
      </c>
    </row>
    <row r="20" spans="1:6" ht="10.5" customHeight="1">
      <c r="A20" s="161" t="s">
        <v>1056</v>
      </c>
      <c r="B20" s="161" t="s">
        <v>1116</v>
      </c>
      <c r="C20" s="161" t="s">
        <v>1117</v>
      </c>
      <c r="D20" s="161" t="s">
        <v>1051</v>
      </c>
      <c r="E20" s="161" t="s">
        <v>1118</v>
      </c>
      <c r="F20" s="161" t="s">
        <v>1119</v>
      </c>
    </row>
    <row r="21" spans="1:6" ht="10.5" customHeight="1">
      <c r="A21" s="161" t="s">
        <v>1056</v>
      </c>
      <c r="B21" s="161" t="s">
        <v>1120</v>
      </c>
      <c r="C21" s="161" t="s">
        <v>1121</v>
      </c>
      <c r="D21" s="161" t="s">
        <v>1051</v>
      </c>
      <c r="E21" s="161" t="s">
        <v>1122</v>
      </c>
      <c r="F21" s="161" t="s">
        <v>1123</v>
      </c>
    </row>
    <row r="22" spans="1:6" ht="10.5" customHeight="1">
      <c r="A22" s="161" t="s">
        <v>1056</v>
      </c>
      <c r="B22" s="161" t="s">
        <v>1124</v>
      </c>
      <c r="C22" s="161" t="s">
        <v>1125</v>
      </c>
      <c r="D22" s="161" t="s">
        <v>1051</v>
      </c>
    </row>
    <row r="23" spans="1:6" ht="10.5" customHeight="1">
      <c r="A23" s="161" t="s">
        <v>1056</v>
      </c>
      <c r="B23" s="161" t="s">
        <v>1126</v>
      </c>
      <c r="C23" s="161" t="s">
        <v>1127</v>
      </c>
      <c r="D23" s="161" t="s">
        <v>1051</v>
      </c>
    </row>
    <row r="24" spans="1:6" ht="10.5" customHeight="1">
      <c r="A24" s="161" t="s">
        <v>1060</v>
      </c>
      <c r="B24" s="161" t="s">
        <v>1128</v>
      </c>
      <c r="C24" s="161" t="s">
        <v>1129</v>
      </c>
      <c r="D24" s="161" t="s">
        <v>1130</v>
      </c>
    </row>
    <row r="25" spans="1:6" ht="10.5" customHeight="1">
      <c r="A25" s="161" t="s">
        <v>1060</v>
      </c>
      <c r="B25" s="161" t="s">
        <v>1060</v>
      </c>
      <c r="C25" s="161" t="s">
        <v>1131</v>
      </c>
      <c r="D25" s="161" t="s">
        <v>1047</v>
      </c>
    </row>
    <row r="26" spans="1:6" ht="10.5" customHeight="1">
      <c r="A26" s="161" t="s">
        <v>1060</v>
      </c>
      <c r="B26" s="161" t="s">
        <v>1132</v>
      </c>
      <c r="C26" s="161" t="s">
        <v>1133</v>
      </c>
      <c r="D26" s="161" t="s">
        <v>1051</v>
      </c>
    </row>
    <row r="27" spans="1:6" ht="10.5" customHeight="1">
      <c r="A27" s="161" t="s">
        <v>1060</v>
      </c>
      <c r="B27" s="161" t="s">
        <v>1134</v>
      </c>
      <c r="C27" s="161" t="s">
        <v>1135</v>
      </c>
      <c r="D27" s="161" t="s">
        <v>1051</v>
      </c>
    </row>
    <row r="28" spans="1:6" ht="10.5" customHeight="1">
      <c r="A28" s="161" t="s">
        <v>1060</v>
      </c>
      <c r="B28" s="161" t="s">
        <v>1136</v>
      </c>
      <c r="C28" s="161" t="s">
        <v>1137</v>
      </c>
      <c r="D28" s="161" t="s">
        <v>1051</v>
      </c>
    </row>
    <row r="29" spans="1:6" ht="10.5" customHeight="1">
      <c r="A29" s="161" t="s">
        <v>1060</v>
      </c>
      <c r="B29" s="161" t="s">
        <v>1138</v>
      </c>
      <c r="C29" s="161" t="s">
        <v>1139</v>
      </c>
      <c r="D29" s="161" t="s">
        <v>1051</v>
      </c>
    </row>
    <row r="30" spans="1:6" ht="10.5" customHeight="1">
      <c r="A30" s="161" t="s">
        <v>1060</v>
      </c>
      <c r="B30" s="161" t="s">
        <v>1140</v>
      </c>
      <c r="C30" s="161" t="s">
        <v>1141</v>
      </c>
      <c r="D30" s="161" t="s">
        <v>1051</v>
      </c>
    </row>
    <row r="31" spans="1:6" ht="10.5" customHeight="1">
      <c r="A31" s="161" t="s">
        <v>1060</v>
      </c>
      <c r="B31" s="161" t="s">
        <v>1142</v>
      </c>
      <c r="C31" s="161" t="s">
        <v>1143</v>
      </c>
      <c r="D31" s="161" t="s">
        <v>1051</v>
      </c>
    </row>
    <row r="32" spans="1:6" ht="10.5" customHeight="1">
      <c r="A32" s="161" t="s">
        <v>1060</v>
      </c>
      <c r="B32" s="161" t="s">
        <v>1144</v>
      </c>
      <c r="C32" s="161" t="s">
        <v>1145</v>
      </c>
      <c r="D32" s="161" t="s">
        <v>1051</v>
      </c>
    </row>
    <row r="33" spans="1:4" ht="10.5" customHeight="1">
      <c r="A33" s="161" t="s">
        <v>1060</v>
      </c>
      <c r="B33" s="161" t="s">
        <v>1146</v>
      </c>
      <c r="C33" s="161" t="s">
        <v>1147</v>
      </c>
      <c r="D33" s="161" t="s">
        <v>1051</v>
      </c>
    </row>
    <row r="34" spans="1:4" ht="10.5" customHeight="1">
      <c r="A34" s="161" t="s">
        <v>1064</v>
      </c>
      <c r="B34" s="161" t="s">
        <v>1064</v>
      </c>
      <c r="C34" s="161" t="s">
        <v>1148</v>
      </c>
      <c r="D34" s="161" t="s">
        <v>1149</v>
      </c>
    </row>
    <row r="35" spans="1:4" ht="10.5" customHeight="1">
      <c r="A35" s="161" t="s">
        <v>1068</v>
      </c>
      <c r="B35" s="161" t="s">
        <v>1068</v>
      </c>
      <c r="C35" s="161" t="s">
        <v>1150</v>
      </c>
      <c r="D35" s="161" t="s">
        <v>1149</v>
      </c>
    </row>
    <row r="36" spans="1:4" ht="10.5" customHeight="1">
      <c r="A36" s="161" t="s">
        <v>64</v>
      </c>
      <c r="B36" s="161" t="s">
        <v>64</v>
      </c>
      <c r="C36" s="161" t="s">
        <v>69</v>
      </c>
      <c r="D36" s="161" t="s">
        <v>1149</v>
      </c>
    </row>
    <row r="37" spans="1:4" ht="10.5" customHeight="1">
      <c r="A37" s="161" t="s">
        <v>1074</v>
      </c>
      <c r="B37" s="161" t="s">
        <v>1074</v>
      </c>
      <c r="C37" s="161" t="s">
        <v>1151</v>
      </c>
      <c r="D37" s="161" t="s">
        <v>1149</v>
      </c>
    </row>
    <row r="38" spans="1:4" ht="10.5" customHeight="1">
      <c r="A38" s="161" t="s">
        <v>1079</v>
      </c>
      <c r="B38" s="161" t="s">
        <v>1152</v>
      </c>
      <c r="C38" s="161" t="s">
        <v>1153</v>
      </c>
      <c r="D38" s="161" t="s">
        <v>1051</v>
      </c>
    </row>
    <row r="39" spans="1:4" ht="10.5" customHeight="1">
      <c r="A39" s="161" t="s">
        <v>1079</v>
      </c>
      <c r="B39" s="161" t="s">
        <v>1154</v>
      </c>
      <c r="C39" s="161" t="s">
        <v>1155</v>
      </c>
      <c r="D39" s="161" t="s">
        <v>1051</v>
      </c>
    </row>
    <row r="40" spans="1:4" ht="10.5" customHeight="1">
      <c r="A40" s="161" t="s">
        <v>1079</v>
      </c>
      <c r="B40" s="161" t="s">
        <v>1079</v>
      </c>
      <c r="C40" s="161" t="s">
        <v>1156</v>
      </c>
      <c r="D40" s="161" t="s">
        <v>1047</v>
      </c>
    </row>
    <row r="41" spans="1:4" ht="10.5" customHeight="1">
      <c r="A41" s="161" t="s">
        <v>1079</v>
      </c>
      <c r="B41" s="161" t="s">
        <v>1157</v>
      </c>
      <c r="C41" s="161" t="s">
        <v>1158</v>
      </c>
      <c r="D41" s="161" t="s">
        <v>1051</v>
      </c>
    </row>
    <row r="42" spans="1:4" ht="10.5" customHeight="1">
      <c r="A42" s="161" t="s">
        <v>1079</v>
      </c>
      <c r="B42" s="161" t="s">
        <v>1159</v>
      </c>
      <c r="C42" s="161" t="s">
        <v>1160</v>
      </c>
      <c r="D42" s="161" t="s">
        <v>1051</v>
      </c>
    </row>
    <row r="43" spans="1:4" ht="10.5" customHeight="1">
      <c r="A43" s="161" t="s">
        <v>1079</v>
      </c>
      <c r="B43" s="161" t="s">
        <v>1161</v>
      </c>
      <c r="C43" s="161" t="s">
        <v>1162</v>
      </c>
      <c r="D43" s="161" t="s">
        <v>1051</v>
      </c>
    </row>
    <row r="44" spans="1:4" ht="10.5" customHeight="1">
      <c r="A44" s="161" t="s">
        <v>1083</v>
      </c>
      <c r="B44" s="161" t="s">
        <v>1163</v>
      </c>
      <c r="C44" s="161" t="s">
        <v>1164</v>
      </c>
      <c r="D44" s="161" t="s">
        <v>1051</v>
      </c>
    </row>
    <row r="45" spans="1:4" ht="10.5" customHeight="1">
      <c r="A45" s="161" t="s">
        <v>1083</v>
      </c>
      <c r="B45" s="161" t="s">
        <v>1083</v>
      </c>
      <c r="C45" s="161" t="s">
        <v>1165</v>
      </c>
      <c r="D45" s="161" t="s">
        <v>1047</v>
      </c>
    </row>
    <row r="46" spans="1:4" ht="10.5" customHeight="1">
      <c r="A46" s="161" t="s">
        <v>1083</v>
      </c>
      <c r="B46" s="161" t="s">
        <v>1166</v>
      </c>
      <c r="C46" s="161" t="s">
        <v>1167</v>
      </c>
      <c r="D46" s="161" t="s">
        <v>1051</v>
      </c>
    </row>
    <row r="47" spans="1:4" ht="10.5" customHeight="1">
      <c r="A47" s="161" t="s">
        <v>1083</v>
      </c>
      <c r="B47" s="161" t="s">
        <v>1168</v>
      </c>
      <c r="C47" s="161" t="s">
        <v>1169</v>
      </c>
      <c r="D47" s="161" t="s">
        <v>1051</v>
      </c>
    </row>
    <row r="48" spans="1:4" ht="10.5" customHeight="1">
      <c r="A48" s="161" t="s">
        <v>1083</v>
      </c>
      <c r="B48" s="161" t="s">
        <v>1170</v>
      </c>
      <c r="C48" s="161" t="s">
        <v>1171</v>
      </c>
      <c r="D48" s="161" t="s">
        <v>1051</v>
      </c>
    </row>
    <row r="49" spans="1:4" ht="10.5" customHeight="1">
      <c r="A49" s="161" t="s">
        <v>1083</v>
      </c>
      <c r="B49" s="161" t="s">
        <v>1172</v>
      </c>
      <c r="C49" s="161" t="s">
        <v>1173</v>
      </c>
      <c r="D49" s="161" t="s">
        <v>1051</v>
      </c>
    </row>
    <row r="50" spans="1:4" ht="10.5" customHeight="1">
      <c r="A50" s="161" t="s">
        <v>1083</v>
      </c>
      <c r="B50" s="161" t="s">
        <v>1174</v>
      </c>
      <c r="C50" s="161" t="s">
        <v>1175</v>
      </c>
      <c r="D50" s="161" t="s">
        <v>1051</v>
      </c>
    </row>
    <row r="51" spans="1:4" ht="10.5" customHeight="1">
      <c r="A51" s="161" t="s">
        <v>1083</v>
      </c>
      <c r="B51" s="161" t="s">
        <v>1176</v>
      </c>
      <c r="C51" s="161" t="s">
        <v>1177</v>
      </c>
      <c r="D51" s="161" t="s">
        <v>1051</v>
      </c>
    </row>
    <row r="52" spans="1:4" ht="10.5" customHeight="1">
      <c r="A52" s="161" t="s">
        <v>1083</v>
      </c>
      <c r="B52" s="161" t="s">
        <v>1178</v>
      </c>
      <c r="C52" s="161" t="s">
        <v>1179</v>
      </c>
      <c r="D52" s="161" t="s">
        <v>1051</v>
      </c>
    </row>
    <row r="53" spans="1:4" ht="10.5" customHeight="1">
      <c r="A53" s="161" t="s">
        <v>1083</v>
      </c>
      <c r="B53" s="161" t="s">
        <v>1180</v>
      </c>
      <c r="C53" s="161" t="s">
        <v>1181</v>
      </c>
      <c r="D53" s="161" t="s">
        <v>1051</v>
      </c>
    </row>
    <row r="54" spans="1:4" ht="10.5" customHeight="1">
      <c r="A54" s="161" t="s">
        <v>1083</v>
      </c>
      <c r="B54" s="161" t="s">
        <v>1182</v>
      </c>
      <c r="C54" s="161" t="s">
        <v>1183</v>
      </c>
      <c r="D54" s="161" t="s">
        <v>1051</v>
      </c>
    </row>
    <row r="55" spans="1:4" ht="10.5" customHeight="1">
      <c r="A55" s="161" t="s">
        <v>1083</v>
      </c>
      <c r="B55" s="161" t="s">
        <v>1184</v>
      </c>
      <c r="C55" s="161" t="s">
        <v>1185</v>
      </c>
      <c r="D55" s="161" t="s">
        <v>1051</v>
      </c>
    </row>
    <row r="56" spans="1:4" ht="10.5" customHeight="1">
      <c r="A56" s="161" t="s">
        <v>1083</v>
      </c>
      <c r="B56" s="161" t="s">
        <v>1186</v>
      </c>
      <c r="C56" s="161" t="s">
        <v>1187</v>
      </c>
      <c r="D56" s="161" t="s">
        <v>1051</v>
      </c>
    </row>
    <row r="57" spans="1:4" ht="10.5" customHeight="1">
      <c r="A57" s="161" t="s">
        <v>1087</v>
      </c>
      <c r="B57" s="161" t="s">
        <v>1188</v>
      </c>
      <c r="C57" s="161" t="s">
        <v>1189</v>
      </c>
      <c r="D57" s="161" t="s">
        <v>1051</v>
      </c>
    </row>
    <row r="58" spans="1:4" ht="10.5" customHeight="1">
      <c r="A58" s="161" t="s">
        <v>1087</v>
      </c>
      <c r="B58" s="161" t="s">
        <v>1087</v>
      </c>
      <c r="C58" s="161" t="s">
        <v>1190</v>
      </c>
      <c r="D58" s="161" t="s">
        <v>1047</v>
      </c>
    </row>
    <row r="59" spans="1:4" ht="10.5" customHeight="1">
      <c r="A59" s="161" t="s">
        <v>1087</v>
      </c>
      <c r="B59" s="161" t="s">
        <v>1191</v>
      </c>
      <c r="C59" s="161" t="s">
        <v>1192</v>
      </c>
      <c r="D59" s="161" t="s">
        <v>1051</v>
      </c>
    </row>
    <row r="60" spans="1:4" ht="10.5" customHeight="1">
      <c r="A60" s="161" t="s">
        <v>1087</v>
      </c>
      <c r="B60" s="161" t="s">
        <v>1193</v>
      </c>
      <c r="C60" s="161" t="s">
        <v>1194</v>
      </c>
      <c r="D60" s="161" t="s">
        <v>1051</v>
      </c>
    </row>
    <row r="61" spans="1:4" ht="10.5" customHeight="1">
      <c r="A61" s="161" t="s">
        <v>1087</v>
      </c>
      <c r="B61" s="161" t="s">
        <v>1195</v>
      </c>
      <c r="C61" s="161" t="s">
        <v>1196</v>
      </c>
      <c r="D61" s="161" t="s">
        <v>1051</v>
      </c>
    </row>
    <row r="62" spans="1:4" ht="10.5" customHeight="1">
      <c r="A62" s="161" t="s">
        <v>1087</v>
      </c>
      <c r="B62" s="161" t="s">
        <v>1197</v>
      </c>
      <c r="C62" s="161" t="s">
        <v>1198</v>
      </c>
      <c r="D62" s="161" t="s">
        <v>1051</v>
      </c>
    </row>
    <row r="63" spans="1:4" ht="10.5" customHeight="1">
      <c r="A63" s="161" t="s">
        <v>1087</v>
      </c>
      <c r="B63" s="161" t="s">
        <v>1199</v>
      </c>
      <c r="C63" s="161" t="s">
        <v>1200</v>
      </c>
      <c r="D63" s="161" t="s">
        <v>1051</v>
      </c>
    </row>
    <row r="64" spans="1:4" ht="10.5" customHeight="1">
      <c r="A64" s="161" t="s">
        <v>1087</v>
      </c>
      <c r="B64" s="161" t="s">
        <v>1201</v>
      </c>
      <c r="C64" s="161" t="s">
        <v>1202</v>
      </c>
      <c r="D64" s="161" t="s">
        <v>1051</v>
      </c>
    </row>
    <row r="65" spans="1:4" ht="10.5" customHeight="1">
      <c r="A65" s="161" t="s">
        <v>1087</v>
      </c>
      <c r="B65" s="161" t="s">
        <v>1203</v>
      </c>
      <c r="C65" s="161" t="s">
        <v>1204</v>
      </c>
      <c r="D65" s="161" t="s">
        <v>1051</v>
      </c>
    </row>
    <row r="66" spans="1:4" ht="10.5" customHeight="1">
      <c r="A66" s="161" t="s">
        <v>1091</v>
      </c>
      <c r="B66" s="161" t="s">
        <v>1205</v>
      </c>
      <c r="C66" s="161" t="s">
        <v>1206</v>
      </c>
      <c r="D66" s="161" t="s">
        <v>1051</v>
      </c>
    </row>
    <row r="67" spans="1:4" ht="10.5" customHeight="1">
      <c r="A67" s="161" t="s">
        <v>1091</v>
      </c>
      <c r="B67" s="161" t="s">
        <v>1091</v>
      </c>
      <c r="C67" s="161" t="s">
        <v>1207</v>
      </c>
      <c r="D67" s="161" t="s">
        <v>1047</v>
      </c>
    </row>
    <row r="68" spans="1:4" ht="10.5" customHeight="1">
      <c r="A68" s="161" t="s">
        <v>1091</v>
      </c>
      <c r="B68" s="161" t="s">
        <v>1208</v>
      </c>
      <c r="C68" s="161" t="s">
        <v>1209</v>
      </c>
      <c r="D68" s="161" t="s">
        <v>1078</v>
      </c>
    </row>
    <row r="69" spans="1:4" ht="10.5" customHeight="1">
      <c r="A69" s="161" t="s">
        <v>1091</v>
      </c>
      <c r="B69" s="161" t="s">
        <v>1210</v>
      </c>
      <c r="C69" s="161" t="s">
        <v>1211</v>
      </c>
      <c r="D69" s="161" t="s">
        <v>1051</v>
      </c>
    </row>
    <row r="70" spans="1:4" ht="10.5" customHeight="1">
      <c r="A70" s="161" t="s">
        <v>1091</v>
      </c>
      <c r="B70" s="161" t="s">
        <v>1212</v>
      </c>
      <c r="C70" s="161" t="s">
        <v>1213</v>
      </c>
      <c r="D70" s="161" t="s">
        <v>1051</v>
      </c>
    </row>
    <row r="71" spans="1:4" ht="10.5" customHeight="1">
      <c r="A71" s="161" t="s">
        <v>1091</v>
      </c>
      <c r="B71" s="161" t="s">
        <v>1214</v>
      </c>
      <c r="C71" s="161" t="s">
        <v>1215</v>
      </c>
      <c r="D71" s="161" t="s">
        <v>1051</v>
      </c>
    </row>
    <row r="72" spans="1:4" ht="10.5" customHeight="1">
      <c r="A72" s="161" t="s">
        <v>1091</v>
      </c>
      <c r="B72" s="161" t="s">
        <v>1216</v>
      </c>
      <c r="C72" s="161" t="s">
        <v>1217</v>
      </c>
      <c r="D72" s="161" t="s">
        <v>1051</v>
      </c>
    </row>
    <row r="73" spans="1:4" ht="10.5" customHeight="1">
      <c r="A73" s="161" t="s">
        <v>1095</v>
      </c>
      <c r="B73" s="161" t="s">
        <v>1218</v>
      </c>
      <c r="C73" s="161" t="s">
        <v>1219</v>
      </c>
      <c r="D73" s="161" t="s">
        <v>1051</v>
      </c>
    </row>
    <row r="74" spans="1:4" ht="10.5" customHeight="1">
      <c r="A74" s="161" t="s">
        <v>1095</v>
      </c>
      <c r="B74" s="161" t="s">
        <v>1220</v>
      </c>
      <c r="C74" s="161" t="s">
        <v>1221</v>
      </c>
      <c r="D74" s="161" t="s">
        <v>1051</v>
      </c>
    </row>
    <row r="75" spans="1:4" ht="10.5" customHeight="1">
      <c r="A75" s="161" t="s">
        <v>1095</v>
      </c>
      <c r="B75" s="161" t="s">
        <v>1222</v>
      </c>
      <c r="C75" s="161" t="s">
        <v>1223</v>
      </c>
      <c r="D75" s="161" t="s">
        <v>1051</v>
      </c>
    </row>
    <row r="76" spans="1:4" ht="10.5" customHeight="1">
      <c r="A76" s="161" t="s">
        <v>1095</v>
      </c>
      <c r="B76" s="161" t="s">
        <v>1095</v>
      </c>
      <c r="C76" s="161" t="s">
        <v>1224</v>
      </c>
      <c r="D76" s="161" t="s">
        <v>1047</v>
      </c>
    </row>
    <row r="77" spans="1:4" ht="10.5" customHeight="1">
      <c r="A77" s="161" t="s">
        <v>1095</v>
      </c>
      <c r="B77" s="161" t="s">
        <v>1225</v>
      </c>
      <c r="C77" s="161" t="s">
        <v>1226</v>
      </c>
      <c r="D77" s="161" t="s">
        <v>1051</v>
      </c>
    </row>
    <row r="78" spans="1:4" ht="10.5" customHeight="1">
      <c r="A78" s="161" t="s">
        <v>1095</v>
      </c>
      <c r="B78" s="161" t="s">
        <v>1227</v>
      </c>
      <c r="C78" s="161" t="s">
        <v>1228</v>
      </c>
      <c r="D78" s="161" t="s">
        <v>1051</v>
      </c>
    </row>
    <row r="79" spans="1:4" ht="10.5" customHeight="1">
      <c r="A79" s="161" t="s">
        <v>1095</v>
      </c>
      <c r="B79" s="161" t="s">
        <v>1229</v>
      </c>
      <c r="C79" s="161" t="s">
        <v>1230</v>
      </c>
      <c r="D79" s="161" t="s">
        <v>1051</v>
      </c>
    </row>
    <row r="80" spans="1:4" ht="10.5" customHeight="1">
      <c r="A80" s="161" t="s">
        <v>1095</v>
      </c>
      <c r="B80" s="161" t="s">
        <v>1231</v>
      </c>
      <c r="C80" s="161" t="s">
        <v>1232</v>
      </c>
      <c r="D80" s="161" t="s">
        <v>1051</v>
      </c>
    </row>
    <row r="81" spans="1:4" ht="10.5" customHeight="1">
      <c r="A81" s="161" t="s">
        <v>1099</v>
      </c>
      <c r="B81" s="161" t="s">
        <v>1233</v>
      </c>
      <c r="C81" s="161" t="s">
        <v>1234</v>
      </c>
      <c r="D81" s="161" t="s">
        <v>1051</v>
      </c>
    </row>
    <row r="82" spans="1:4" ht="10.5" customHeight="1">
      <c r="A82" s="161" t="s">
        <v>1099</v>
      </c>
      <c r="B82" s="161" t="s">
        <v>1099</v>
      </c>
      <c r="C82" s="161" t="s">
        <v>1235</v>
      </c>
      <c r="D82" s="161" t="s">
        <v>1047</v>
      </c>
    </row>
    <row r="83" spans="1:4" ht="10.5" customHeight="1">
      <c r="A83" s="161" t="s">
        <v>1099</v>
      </c>
      <c r="B83" s="161" t="s">
        <v>1236</v>
      </c>
      <c r="C83" s="161" t="s">
        <v>1237</v>
      </c>
      <c r="D83" s="161" t="s">
        <v>1051</v>
      </c>
    </row>
    <row r="84" spans="1:4" ht="10.5" customHeight="1">
      <c r="A84" s="161" t="s">
        <v>1099</v>
      </c>
      <c r="B84" s="161" t="s">
        <v>1238</v>
      </c>
      <c r="C84" s="161" t="s">
        <v>1239</v>
      </c>
      <c r="D84" s="161" t="s">
        <v>1051</v>
      </c>
    </row>
    <row r="85" spans="1:4" ht="10.5" customHeight="1">
      <c r="A85" s="161" t="s">
        <v>1099</v>
      </c>
      <c r="B85" s="161" t="s">
        <v>1240</v>
      </c>
      <c r="C85" s="161" t="s">
        <v>1241</v>
      </c>
      <c r="D85" s="161" t="s">
        <v>1051</v>
      </c>
    </row>
    <row r="86" spans="1:4" ht="10.5" customHeight="1">
      <c r="A86" s="161" t="s">
        <v>1099</v>
      </c>
      <c r="B86" s="161" t="s">
        <v>1242</v>
      </c>
      <c r="C86" s="161" t="s">
        <v>1243</v>
      </c>
      <c r="D86" s="161" t="s">
        <v>1051</v>
      </c>
    </row>
    <row r="87" spans="1:4" ht="10.5" customHeight="1">
      <c r="A87" s="161" t="s">
        <v>1103</v>
      </c>
      <c r="B87" s="161" t="s">
        <v>1244</v>
      </c>
      <c r="C87" s="161" t="s">
        <v>1245</v>
      </c>
      <c r="D87" s="161" t="s">
        <v>1051</v>
      </c>
    </row>
    <row r="88" spans="1:4" ht="10.5" customHeight="1">
      <c r="A88" s="161" t="s">
        <v>1103</v>
      </c>
      <c r="B88" s="161" t="s">
        <v>1246</v>
      </c>
      <c r="C88" s="161" t="s">
        <v>1247</v>
      </c>
      <c r="D88" s="161" t="s">
        <v>1051</v>
      </c>
    </row>
    <row r="89" spans="1:4" ht="10.5" customHeight="1">
      <c r="A89" s="161" t="s">
        <v>1103</v>
      </c>
      <c r="B89" s="161" t="s">
        <v>1248</v>
      </c>
      <c r="C89" s="161" t="s">
        <v>1249</v>
      </c>
      <c r="D89" s="161" t="s">
        <v>1051</v>
      </c>
    </row>
    <row r="90" spans="1:4" ht="10.5" customHeight="1">
      <c r="A90" s="161" t="s">
        <v>1103</v>
      </c>
      <c r="B90" s="161" t="s">
        <v>1103</v>
      </c>
      <c r="C90" s="161" t="s">
        <v>1250</v>
      </c>
      <c r="D90" s="161" t="s">
        <v>1047</v>
      </c>
    </row>
    <row r="91" spans="1:4" ht="10.5" customHeight="1">
      <c r="A91" s="161" t="s">
        <v>1103</v>
      </c>
      <c r="B91" s="161" t="s">
        <v>1251</v>
      </c>
      <c r="C91" s="161" t="s">
        <v>1252</v>
      </c>
      <c r="D91" s="161" t="s">
        <v>1051</v>
      </c>
    </row>
    <row r="92" spans="1:4" ht="10.5" customHeight="1">
      <c r="A92" s="161" t="s">
        <v>1103</v>
      </c>
      <c r="B92" s="161" t="s">
        <v>1253</v>
      </c>
      <c r="C92" s="161" t="s">
        <v>1254</v>
      </c>
      <c r="D92" s="161" t="s">
        <v>1051</v>
      </c>
    </row>
    <row r="93" spans="1:4" ht="10.5" customHeight="1">
      <c r="A93" s="161" t="s">
        <v>1106</v>
      </c>
      <c r="B93" s="161" t="s">
        <v>1255</v>
      </c>
      <c r="C93" s="161" t="s">
        <v>1256</v>
      </c>
      <c r="D93" s="161" t="s">
        <v>1051</v>
      </c>
    </row>
    <row r="94" spans="1:4" ht="10.5" customHeight="1">
      <c r="A94" s="161" t="s">
        <v>1106</v>
      </c>
      <c r="B94" s="161" t="s">
        <v>1257</v>
      </c>
      <c r="C94" s="161" t="s">
        <v>1258</v>
      </c>
      <c r="D94" s="161" t="s">
        <v>1051</v>
      </c>
    </row>
    <row r="95" spans="1:4" ht="10.5" customHeight="1">
      <c r="A95" s="161" t="s">
        <v>1106</v>
      </c>
      <c r="B95" s="161" t="s">
        <v>1259</v>
      </c>
      <c r="C95" s="161" t="s">
        <v>1260</v>
      </c>
      <c r="D95" s="161" t="s">
        <v>1051</v>
      </c>
    </row>
    <row r="96" spans="1:4" ht="10.5" customHeight="1">
      <c r="A96" s="161" t="s">
        <v>1106</v>
      </c>
      <c r="B96" s="161" t="s">
        <v>1106</v>
      </c>
      <c r="C96" s="161" t="s">
        <v>1261</v>
      </c>
      <c r="D96" s="161" t="s">
        <v>1047</v>
      </c>
    </row>
    <row r="97" spans="1:4" ht="10.5" customHeight="1">
      <c r="A97" s="161" t="s">
        <v>1106</v>
      </c>
      <c r="B97" s="161" t="s">
        <v>1262</v>
      </c>
      <c r="C97" s="161" t="s">
        <v>1263</v>
      </c>
      <c r="D97" s="161" t="s">
        <v>1051</v>
      </c>
    </row>
    <row r="98" spans="1:4" ht="10.5" customHeight="1">
      <c r="A98" s="161" t="s">
        <v>1106</v>
      </c>
      <c r="B98" s="161" t="s">
        <v>1264</v>
      </c>
      <c r="C98" s="161" t="s">
        <v>1265</v>
      </c>
      <c r="D98" s="161" t="s">
        <v>1051</v>
      </c>
    </row>
    <row r="99" spans="1:4" ht="10.5" customHeight="1">
      <c r="A99" s="161" t="s">
        <v>1106</v>
      </c>
      <c r="B99" s="161" t="s">
        <v>1266</v>
      </c>
      <c r="C99" s="161" t="s">
        <v>1267</v>
      </c>
      <c r="D99" s="161" t="s">
        <v>1051</v>
      </c>
    </row>
    <row r="100" spans="1:4" ht="10.5" customHeight="1">
      <c r="A100" s="161" t="s">
        <v>1110</v>
      </c>
      <c r="B100" s="161" t="s">
        <v>1268</v>
      </c>
      <c r="C100" s="161" t="s">
        <v>1269</v>
      </c>
      <c r="D100" s="161" t="s">
        <v>1051</v>
      </c>
    </row>
    <row r="101" spans="1:4" ht="10.5" customHeight="1">
      <c r="A101" s="161" t="s">
        <v>1110</v>
      </c>
      <c r="B101" s="161" t="s">
        <v>1270</v>
      </c>
      <c r="C101" s="161" t="s">
        <v>1271</v>
      </c>
      <c r="D101" s="161" t="s">
        <v>1051</v>
      </c>
    </row>
    <row r="102" spans="1:4" ht="10.5" customHeight="1">
      <c r="A102" s="161" t="s">
        <v>1110</v>
      </c>
      <c r="B102" s="161" t="s">
        <v>1110</v>
      </c>
      <c r="C102" s="161" t="s">
        <v>1272</v>
      </c>
      <c r="D102" s="161" t="s">
        <v>1047</v>
      </c>
    </row>
    <row r="103" spans="1:4" ht="10.5" customHeight="1">
      <c r="A103" s="161" t="s">
        <v>1110</v>
      </c>
      <c r="B103" s="161" t="s">
        <v>1273</v>
      </c>
      <c r="C103" s="161" t="s">
        <v>1274</v>
      </c>
      <c r="D103" s="161" t="s">
        <v>1051</v>
      </c>
    </row>
    <row r="104" spans="1:4" ht="10.5" customHeight="1">
      <c r="A104" s="161" t="s">
        <v>1110</v>
      </c>
      <c r="B104" s="161" t="s">
        <v>1275</v>
      </c>
      <c r="C104" s="161" t="s">
        <v>1276</v>
      </c>
      <c r="D104" s="161" t="s">
        <v>1051</v>
      </c>
    </row>
    <row r="105" spans="1:4" ht="10.5" customHeight="1">
      <c r="A105" s="161" t="s">
        <v>1114</v>
      </c>
      <c r="B105" s="161" t="s">
        <v>1277</v>
      </c>
      <c r="C105" s="161" t="s">
        <v>1278</v>
      </c>
      <c r="D105" s="161" t="s">
        <v>1051</v>
      </c>
    </row>
    <row r="106" spans="1:4" ht="10.5" customHeight="1">
      <c r="A106" s="161" t="s">
        <v>1114</v>
      </c>
      <c r="B106" s="161" t="s">
        <v>1279</v>
      </c>
      <c r="C106" s="161" t="s">
        <v>1280</v>
      </c>
      <c r="D106" s="161" t="s">
        <v>1051</v>
      </c>
    </row>
    <row r="107" spans="1:4" ht="10.5" customHeight="1">
      <c r="A107" s="161" t="s">
        <v>1114</v>
      </c>
      <c r="B107" s="161" t="s">
        <v>1281</v>
      </c>
      <c r="C107" s="161" t="s">
        <v>1282</v>
      </c>
      <c r="D107" s="161" t="s">
        <v>1051</v>
      </c>
    </row>
    <row r="108" spans="1:4" ht="10.5" customHeight="1">
      <c r="A108" s="161" t="s">
        <v>1114</v>
      </c>
      <c r="B108" s="161" t="s">
        <v>1283</v>
      </c>
      <c r="C108" s="161" t="s">
        <v>1284</v>
      </c>
      <c r="D108" s="161" t="s">
        <v>1051</v>
      </c>
    </row>
    <row r="109" spans="1:4" ht="10.5" customHeight="1">
      <c r="A109" s="161" t="s">
        <v>1114</v>
      </c>
      <c r="B109" s="161" t="s">
        <v>1285</v>
      </c>
      <c r="C109" s="161" t="s">
        <v>1286</v>
      </c>
      <c r="D109" s="161" t="s">
        <v>1051</v>
      </c>
    </row>
    <row r="110" spans="1:4" ht="10.5" customHeight="1">
      <c r="A110" s="161" t="s">
        <v>1114</v>
      </c>
      <c r="B110" s="161" t="s">
        <v>1287</v>
      </c>
      <c r="C110" s="161" t="s">
        <v>1288</v>
      </c>
      <c r="D110" s="161" t="s">
        <v>1051</v>
      </c>
    </row>
    <row r="111" spans="1:4" ht="10.5" customHeight="1">
      <c r="A111" s="161" t="s">
        <v>1114</v>
      </c>
      <c r="B111" s="161" t="s">
        <v>1289</v>
      </c>
      <c r="C111" s="161" t="s">
        <v>1290</v>
      </c>
      <c r="D111" s="161" t="s">
        <v>1051</v>
      </c>
    </row>
    <row r="112" spans="1:4" ht="10.5" customHeight="1">
      <c r="A112" s="161" t="s">
        <v>1114</v>
      </c>
      <c r="B112" s="161" t="s">
        <v>1291</v>
      </c>
      <c r="C112" s="161" t="s">
        <v>1292</v>
      </c>
      <c r="D112" s="161" t="s">
        <v>1051</v>
      </c>
    </row>
    <row r="113" spans="1:4" ht="10.5" customHeight="1">
      <c r="A113" s="161" t="s">
        <v>1114</v>
      </c>
      <c r="B113" s="161" t="s">
        <v>1293</v>
      </c>
      <c r="C113" s="161" t="s">
        <v>1294</v>
      </c>
      <c r="D113" s="161" t="s">
        <v>1051</v>
      </c>
    </row>
    <row r="114" spans="1:4" ht="10.5" customHeight="1">
      <c r="A114" s="161" t="s">
        <v>1114</v>
      </c>
      <c r="B114" s="161" t="s">
        <v>1193</v>
      </c>
      <c r="C114" s="161" t="s">
        <v>1295</v>
      </c>
      <c r="D114" s="161" t="s">
        <v>1051</v>
      </c>
    </row>
    <row r="115" spans="1:4" ht="10.5" customHeight="1">
      <c r="A115" s="161" t="s">
        <v>1114</v>
      </c>
      <c r="B115" s="161" t="s">
        <v>1296</v>
      </c>
      <c r="C115" s="161" t="s">
        <v>1297</v>
      </c>
      <c r="D115" s="161" t="s">
        <v>1051</v>
      </c>
    </row>
    <row r="116" spans="1:4" ht="10.5" customHeight="1">
      <c r="A116" s="161" t="s">
        <v>1114</v>
      </c>
      <c r="B116" s="161" t="s">
        <v>1298</v>
      </c>
      <c r="C116" s="161" t="s">
        <v>1299</v>
      </c>
      <c r="D116" s="161" t="s">
        <v>1051</v>
      </c>
    </row>
    <row r="117" spans="1:4" ht="10.5" customHeight="1">
      <c r="A117" s="161" t="s">
        <v>1114</v>
      </c>
      <c r="B117" s="161" t="s">
        <v>1300</v>
      </c>
      <c r="C117" s="161" t="s">
        <v>1301</v>
      </c>
      <c r="D117" s="161" t="s">
        <v>1051</v>
      </c>
    </row>
    <row r="118" spans="1:4" ht="10.5" customHeight="1">
      <c r="A118" s="161" t="s">
        <v>1114</v>
      </c>
      <c r="B118" s="161" t="s">
        <v>1302</v>
      </c>
      <c r="C118" s="161" t="s">
        <v>1303</v>
      </c>
      <c r="D118" s="161" t="s">
        <v>1051</v>
      </c>
    </row>
    <row r="119" spans="1:4" ht="10.5" customHeight="1">
      <c r="A119" s="161" t="s">
        <v>1114</v>
      </c>
      <c r="B119" s="161" t="s">
        <v>1304</v>
      </c>
      <c r="C119" s="161" t="s">
        <v>1305</v>
      </c>
      <c r="D119" s="161" t="s">
        <v>1051</v>
      </c>
    </row>
    <row r="120" spans="1:4" ht="10.5" customHeight="1">
      <c r="A120" s="161" t="s">
        <v>1114</v>
      </c>
      <c r="B120" s="161" t="s">
        <v>1066</v>
      </c>
      <c r="C120" s="161" t="s">
        <v>1306</v>
      </c>
      <c r="D120" s="161" t="s">
        <v>1051</v>
      </c>
    </row>
    <row r="121" spans="1:4" ht="10.5" customHeight="1">
      <c r="A121" s="161" t="s">
        <v>1114</v>
      </c>
      <c r="B121" s="161" t="s">
        <v>1307</v>
      </c>
      <c r="C121" s="161" t="s">
        <v>1308</v>
      </c>
      <c r="D121" s="161" t="s">
        <v>1051</v>
      </c>
    </row>
    <row r="122" spans="1:4" ht="10.5" customHeight="1">
      <c r="A122" s="161" t="s">
        <v>1114</v>
      </c>
      <c r="B122" s="161" t="s">
        <v>1309</v>
      </c>
      <c r="C122" s="161" t="s">
        <v>1310</v>
      </c>
      <c r="D122" s="161" t="s">
        <v>1051</v>
      </c>
    </row>
    <row r="123" spans="1:4" ht="10.5" customHeight="1">
      <c r="A123" s="161" t="s">
        <v>1114</v>
      </c>
      <c r="B123" s="161" t="s">
        <v>1114</v>
      </c>
      <c r="C123" s="161" t="s">
        <v>1311</v>
      </c>
      <c r="D123" s="161" t="s">
        <v>1047</v>
      </c>
    </row>
    <row r="124" spans="1:4" ht="10.5" customHeight="1">
      <c r="A124" s="161" t="s">
        <v>1114</v>
      </c>
      <c r="B124" s="161" t="s">
        <v>1312</v>
      </c>
      <c r="C124" s="161" t="s">
        <v>1313</v>
      </c>
      <c r="D124" s="161" t="s">
        <v>1051</v>
      </c>
    </row>
    <row r="125" spans="1:4" ht="10.5" customHeight="1">
      <c r="A125" s="161" t="s">
        <v>1118</v>
      </c>
      <c r="B125" s="161" t="s">
        <v>1314</v>
      </c>
      <c r="C125" s="161" t="s">
        <v>1315</v>
      </c>
      <c r="D125" s="161" t="s">
        <v>1051</v>
      </c>
    </row>
    <row r="126" spans="1:4" ht="10.5" customHeight="1">
      <c r="A126" s="161" t="s">
        <v>1118</v>
      </c>
      <c r="B126" s="161" t="s">
        <v>1316</v>
      </c>
      <c r="C126" s="161" t="s">
        <v>1317</v>
      </c>
      <c r="D126" s="161" t="s">
        <v>1051</v>
      </c>
    </row>
    <row r="127" spans="1:4" ht="10.5" customHeight="1">
      <c r="A127" s="161" t="s">
        <v>1118</v>
      </c>
      <c r="B127" s="161" t="s">
        <v>1318</v>
      </c>
      <c r="C127" s="161" t="s">
        <v>1319</v>
      </c>
      <c r="D127" s="161" t="s">
        <v>1051</v>
      </c>
    </row>
    <row r="128" spans="1:4" ht="10.5" customHeight="1">
      <c r="A128" s="161" t="s">
        <v>1118</v>
      </c>
      <c r="B128" s="161" t="s">
        <v>1118</v>
      </c>
      <c r="C128" s="161" t="s">
        <v>1320</v>
      </c>
      <c r="D128" s="161" t="s">
        <v>1047</v>
      </c>
    </row>
    <row r="129" spans="1:4" ht="10.5" customHeight="1">
      <c r="A129" s="161" t="s">
        <v>1118</v>
      </c>
      <c r="B129" s="161" t="s">
        <v>1321</v>
      </c>
      <c r="C129" s="161" t="s">
        <v>1322</v>
      </c>
      <c r="D129" s="161" t="s">
        <v>1051</v>
      </c>
    </row>
    <row r="130" spans="1:4" ht="10.5" customHeight="1">
      <c r="A130" s="161" t="s">
        <v>1122</v>
      </c>
      <c r="B130" s="161" t="s">
        <v>1323</v>
      </c>
      <c r="C130" s="161" t="s">
        <v>1324</v>
      </c>
      <c r="D130" s="161" t="s">
        <v>1051</v>
      </c>
    </row>
    <row r="131" spans="1:4" ht="10.5" customHeight="1">
      <c r="A131" s="161" t="s">
        <v>1122</v>
      </c>
      <c r="B131" s="161" t="s">
        <v>1325</v>
      </c>
      <c r="C131" s="161" t="s">
        <v>1326</v>
      </c>
      <c r="D131" s="161" t="s">
        <v>1051</v>
      </c>
    </row>
    <row r="132" spans="1:4" ht="10.5" customHeight="1">
      <c r="A132" s="161" t="s">
        <v>1122</v>
      </c>
      <c r="B132" s="161" t="s">
        <v>1327</v>
      </c>
      <c r="C132" s="161" t="s">
        <v>1328</v>
      </c>
      <c r="D132" s="161" t="s">
        <v>1051</v>
      </c>
    </row>
    <row r="133" spans="1:4" ht="10.5" customHeight="1">
      <c r="A133" s="161" t="s">
        <v>1122</v>
      </c>
      <c r="B133" s="161" t="s">
        <v>1070</v>
      </c>
      <c r="C133" s="161" t="s">
        <v>1329</v>
      </c>
      <c r="D133" s="161" t="s">
        <v>1051</v>
      </c>
    </row>
    <row r="134" spans="1:4" ht="10.5" customHeight="1">
      <c r="A134" s="161" t="s">
        <v>1122</v>
      </c>
      <c r="B134" s="161" t="s">
        <v>1330</v>
      </c>
      <c r="C134" s="161" t="s">
        <v>1331</v>
      </c>
      <c r="D134" s="161" t="s">
        <v>1051</v>
      </c>
    </row>
    <row r="135" spans="1:4" ht="10.5" customHeight="1">
      <c r="A135" s="161" t="s">
        <v>1122</v>
      </c>
      <c r="B135" s="161" t="s">
        <v>1122</v>
      </c>
      <c r="C135" s="161" t="s">
        <v>1332</v>
      </c>
      <c r="D135" s="161" t="s">
        <v>1047</v>
      </c>
    </row>
    <row r="136" spans="1:4" ht="10.5" customHeight="1">
      <c r="A136" s="161" t="s">
        <v>1122</v>
      </c>
      <c r="B136" s="161" t="s">
        <v>1333</v>
      </c>
      <c r="C136" s="161" t="s">
        <v>1334</v>
      </c>
      <c r="D136" s="161" t="s">
        <v>1051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43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ENR_INCOME_ADJACENT_NET_ADD_RANGE</vt:lpstr>
      <vt:lpstr>ENR_INCOME_GEN_ADD_RANGE</vt:lpstr>
      <vt:lpstr>ENR_INCOME_NON_NET_ADD_RANGE</vt:lpstr>
      <vt:lpstr>ENR_OUTCOME_ADJACENT_NET_ADD_RANGE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LIST_ORG_EE_DATA</vt:lpstr>
      <vt:lpstr>LIST_ORG_EE_HEADER</vt:lpstr>
      <vt:lpstr>LIST_ORG_SOURCE_ON_SECTION_EE_ISSUE</vt:lpstr>
      <vt:lpstr>LIST_SUBSIDIARY_DATA</vt:lpstr>
      <vt:lpstr>LIST_SUBSIDIARY_HEADER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derya</cp:lastModifiedBy>
  <dcterms:created xsi:type="dcterms:W3CDTF">2021-03-11T11:50:48Z</dcterms:created>
  <dcterms:modified xsi:type="dcterms:W3CDTF">2024-03-21T01:14:34Z</dcterms:modified>
</cp:coreProperties>
</file>